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55" windowWidth="10005" windowHeight="8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<sst xmlns="http://schemas.openxmlformats.org/spreadsheetml/2006/main" count="1196" uniqueCount="437">
  <si>
    <t>Расходы на обеспечение деятельности муниципального казенного учреждения "Управление сельского хозяйства и продовольствия Петушинского района Владимирской области" в рамках подпрограммы "Обеспечение реализации Муниципальной программы развития агропромышленного комплекса Петушинского района до 2020 года" муниципальной программы развития агропромышленного комплекса Петушинского района до 2020 года" (Иные бюджетные ассигнования )</t>
  </si>
  <si>
    <t>0800100590</t>
  </si>
  <si>
    <t>9990021180</t>
  </si>
  <si>
    <t>Расходы на осуществление мероприятий по отлову безнадзорных животных в  рамках непрограммных расходов органов муниципальной власти (Закупка товаров, работ и услуг для муниципальных нужд)</t>
  </si>
  <si>
    <t>Жилищное хозяйство</t>
  </si>
  <si>
    <t>9990021191</t>
  </si>
  <si>
    <t>Расходы на уплату взносов в фонд капитального ремонта в рамках непрограммных расходов  органов муниципальной власти (Закупка товаров, работ и услуг для муниципальных нужд)</t>
  </si>
  <si>
    <t>Сельское хозяйство и рыболовство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</si>
  <si>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</si>
  <si>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600</t>
  </si>
  <si>
    <t>Другие вопросы в области национальной экономики</t>
  </si>
  <si>
    <t>12</t>
  </si>
  <si>
    <t>400</t>
  </si>
  <si>
    <t>14</t>
  </si>
  <si>
    <t>02</t>
  </si>
  <si>
    <t>100</t>
  </si>
  <si>
    <t>03</t>
  </si>
  <si>
    <t>200</t>
  </si>
  <si>
    <t>800</t>
  </si>
  <si>
    <t>04</t>
  </si>
  <si>
    <t>500</t>
  </si>
  <si>
    <t>300</t>
  </si>
  <si>
    <t>ОБРАЗОВАНИЕ</t>
  </si>
  <si>
    <t>Дошкольное образование</t>
  </si>
  <si>
    <t>Общее образование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</si>
  <si>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</si>
  <si>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</si>
  <si>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</si>
  <si>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</si>
  <si>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</si>
  <si>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</si>
  <si>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</si>
  <si>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</si>
  <si>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Транспорт</t>
  </si>
  <si>
    <t>08</t>
  </si>
  <si>
    <t>05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</si>
  <si>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</si>
  <si>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</si>
  <si>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</si>
  <si>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</si>
  <si>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</si>
  <si>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</si>
  <si>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</si>
  <si>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</si>
  <si>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</si>
  <si>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</si>
  <si>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10</t>
  </si>
  <si>
    <t>Другие вопросы в области культуры, кинематографии</t>
  </si>
  <si>
    <t>Другие вопросы в области социальной политики</t>
  </si>
  <si>
    <t>Массовый спорт</t>
  </si>
  <si>
    <t>Другие вопросы в области образования</t>
  </si>
  <si>
    <t>КУЛЬТУРА, КИНЕМАТОГРАФИЯ</t>
  </si>
  <si>
    <t>Культура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</si>
  <si>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</si>
  <si>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</si>
  <si>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</si>
  <si>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</si>
  <si>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</si>
  <si>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</si>
  <si>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ФИЗИЧЕСКАЯ КУЛЬТУРА И СПОРТ</t>
  </si>
  <si>
    <t>Физическая 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</si>
  <si>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</si>
  <si>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</si>
  <si>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(тыс. рублей)</t>
  </si>
  <si>
    <t>СРЕДСТВА МАССОВОЙ ИНФОРМАЦИИ</t>
  </si>
  <si>
    <t>Периодическая печать и издательства</t>
  </si>
  <si>
    <t>Охрана семьи и детства</t>
  </si>
  <si>
    <t>СОЦИАЛЬНАЯ ПОЛИТИКА</t>
  </si>
  <si>
    <t>Пенсионное обеспечение</t>
  </si>
  <si>
    <t>Телевидение</t>
  </si>
  <si>
    <t>к решению Совета народных</t>
  </si>
  <si>
    <t>депутатов Петушинского района</t>
  </si>
  <si>
    <t>Расходы за счет субвенции на обепечение деятельности комиссий по делам несовершеннолетних и защите их прав в рамках непрограммных расходов органов исполнительной власти (Закупка товаров, работ и услуг для  муниципальных нужд)</t>
  </si>
  <si>
    <t xml:space="preserve"> Расходы за счет субвенции на реализацию отдельных государственных полномочий по вопросам административного законодательства в рамках непрограммных расходов органов муниципальной власти (Закупка товаров, работ и услуг для  муниципальных нужд)</t>
  </si>
  <si>
    <t xml:space="preserve"> Расходы на обеспечение  функций муниципальных органов в рамках непрограммных расходов  органов законодательной власти (Закупка товаров, работ и услуг для  муниципальных нужд)</t>
  </si>
  <si>
    <t xml:space="preserve"> Расходы на обеспечение  функций муниципальных органов в рамках непрограммных расходов  органов муниципальной власти (Закупка товаров, работ и услуг для муниципальных нужд)</t>
  </si>
  <si>
    <t>Обеспечение деятельности финансовых, налоговых и таможенных органов государственной власти субъектов РФ и органов местного самоуправления</t>
  </si>
  <si>
    <t>Расходы на обеспечение  функций контрольно-счетного органа Петушинского района в рамках непрограммных расходов  органов муниципальной власти (Закупка товаров, работ и услуг для муниципальных нужд)</t>
  </si>
  <si>
    <t xml:space="preserve"> Расходы на обеспечение  функций финансового управления администрации Петушинского района в рамках непрограммных расходов  органов муниципальной власти (Закупка товаров, работ и услуг для муниципальных нужд)</t>
  </si>
  <si>
    <t>Резервный фонд администрации района в  рамках непрограммных расходов органов муниципальной власти  (Иные бюджетные ассигнования)</t>
  </si>
  <si>
    <t>Расходы за счет субвенции на государственную регистрацию актов гражданского состояния в  рамках непрограммных расходов органов муниципальной власти (Закупка товаров, работ и услуг для муниципальных нужд)</t>
  </si>
  <si>
    <t>Оценка недвижимости, признание прав и регулирование отношений муниципальной собственности в  рамках непрограммных расходов органов муниципальной власти (Иные бюджетные ассигнования )</t>
  </si>
  <si>
    <t>Расходы на обеспечение деятельности муниципального казенного учреждения "Управление по административному и хозяйственному обеспечению"  в  рамках непрограммных расходов органов муниципальной власти  (Расходы на выплаты персоналу в целях обеспечения выполнения функций муниципальными органами,казенными учреждениями)</t>
  </si>
  <si>
    <t>Расходы на обеспечение деятельности муниципального казенного учреждения "Управление по административному и хозяйственному обеспечению"  в  рамках непрограммных расходов органов муниципальной власти (Закупка товаров, работ и услуг для муниципальных нужд)</t>
  </si>
  <si>
    <t>Расходы на обеспечение деятельности муниципального казенного учреждения "Петушинский районный архив" в  рамках непрограммных расходов органов муниципальной власти  (Закупка товаров, работ и услуг для муниципальных нужд)</t>
  </si>
  <si>
    <t>Дорожное хозяйство (дорожный фонд)</t>
  </si>
  <si>
    <t>Расходы на проведение земельно - кадастровых и оценочных работ в  рамках непрограммных расходов органов муниципальной власти (Закупка товаров, работ и услуг для муниципальных нужд)</t>
  </si>
  <si>
    <t>Пенсия за выслугу лет муниципальным служащим и лицам, замещавшим муниципальные должности в  рамках непрограммных расходов органов муниципальной власти (Социальное обеспечение и иные выплаты населению)</t>
  </si>
  <si>
    <t>Расходы за счет субсидии на обеспечение равной доступности услуг общественного транспорта для отдельных категорий граждан в  рамках непрограммных расходов органов муниципальной власти (Социальное обеспечение и иные выплаты населению)</t>
  </si>
  <si>
    <t>Расходы  на обеспечение равной доступности услуг общественного транспорта для отдельных категорий граждан, в  рамках непрограммных расходов органов муниципальной власти  (Социальное обеспечение и иные выплаты населению)</t>
  </si>
  <si>
    <t>ЖИЛИЩНО КОММУНАЛЬНОЕ ХОЗЯЙСТВО</t>
  </si>
  <si>
    <t>00</t>
  </si>
  <si>
    <t>9590000110</t>
  </si>
  <si>
    <t>9590000190</t>
  </si>
  <si>
    <t>9990020260</t>
  </si>
  <si>
    <t>9390000110</t>
  </si>
  <si>
    <t>9390000190</t>
  </si>
  <si>
    <t>9490000110</t>
  </si>
  <si>
    <t>9490000190</t>
  </si>
  <si>
    <t>9610000110</t>
  </si>
  <si>
    <t>9690000110</t>
  </si>
  <si>
    <t>9690000190</t>
  </si>
  <si>
    <t>9990070010</t>
  </si>
  <si>
    <t>9990070020</t>
  </si>
  <si>
    <t>9990020230</t>
  </si>
  <si>
    <t>9790000110</t>
  </si>
  <si>
    <t>9990059300</t>
  </si>
  <si>
    <t>9990021300</t>
  </si>
  <si>
    <t>9990021170</t>
  </si>
  <si>
    <t>9990002590</t>
  </si>
  <si>
    <t>9990003590</t>
  </si>
  <si>
    <t>0160100110</t>
  </si>
  <si>
    <t>0160100190</t>
  </si>
  <si>
    <t>0400260300</t>
  </si>
  <si>
    <t>1000220040</t>
  </si>
  <si>
    <t>9990021310</t>
  </si>
  <si>
    <t>99900ФЦ590</t>
  </si>
  <si>
    <t>0600100440</t>
  </si>
  <si>
    <t>0600770590</t>
  </si>
  <si>
    <t>0600670490</t>
  </si>
  <si>
    <t>0600200450</t>
  </si>
  <si>
    <t>0600670470</t>
  </si>
  <si>
    <t>0600300460</t>
  </si>
  <si>
    <t>0601170960</t>
  </si>
  <si>
    <t>1100100690</t>
  </si>
  <si>
    <t>1100870230</t>
  </si>
  <si>
    <t>0601300110</t>
  </si>
  <si>
    <t>0601300190</t>
  </si>
  <si>
    <t>0601300660</t>
  </si>
  <si>
    <t>0600670480</t>
  </si>
  <si>
    <t>0600870540</t>
  </si>
  <si>
    <t>1100200790</t>
  </si>
  <si>
    <t>1100500890</t>
  </si>
  <si>
    <t>1100300190</t>
  </si>
  <si>
    <t>1100300110</t>
  </si>
  <si>
    <t>1100300930</t>
  </si>
  <si>
    <t>1100400900</t>
  </si>
  <si>
    <t>9990070150</t>
  </si>
  <si>
    <t>99900S0150</t>
  </si>
  <si>
    <t>0600870560</t>
  </si>
  <si>
    <t>0600970650</t>
  </si>
  <si>
    <t>0601070070</t>
  </si>
  <si>
    <t>9990060160</t>
  </si>
  <si>
    <t>0700200430</t>
  </si>
  <si>
    <t>0700120450</t>
  </si>
  <si>
    <t>Расходы обеспечение деятельности муниципального бюджетного учреждения "Редакция радиовещания", в  рамках непрограммных расходов органов муниципальной власти (Предоставление субсидий бюджетным, автономным учреждениям и иным некоммерческим организациям)</t>
  </si>
  <si>
    <t>9990005590</t>
  </si>
  <si>
    <t>1100700910</t>
  </si>
  <si>
    <t>0230121090</t>
  </si>
  <si>
    <t>Другие вопросы в области национальной безопасности и правоохранительной деятельности</t>
  </si>
  <si>
    <t>9610000190</t>
  </si>
  <si>
    <t>Дополнительное образование детей</t>
  </si>
  <si>
    <t>Молодежная политика</t>
  </si>
  <si>
    <t>9990004590</t>
  </si>
  <si>
    <t>Расходы на обеспечение деятельности муниципального автономного некоммерческого учреждения Редакция районной газеты "Вперед" в  рамках непрограммных расходов органов муниципальной власти (Предоставление субсидий бюджетным, автономным учреждениям и иным некоммерческим организациям)</t>
  </si>
  <si>
    <t>Субвенция на осуществление отдельных государственных полномочий Владимирской области в сфере обращения с безнадзорными животными  в  рамках непрограммных расходов органов муниципальной власти (Закупка товаров, работ и услуг для муниципальных нужд)</t>
  </si>
  <si>
    <t>9990070920</t>
  </si>
  <si>
    <t>9990071390</t>
  </si>
  <si>
    <t>99900S1390</t>
  </si>
  <si>
    <t>Субсидия на предоставление государственных и муниципальных услуг по принципу одного окна в  рамках непрограммных расходов органов муниципальной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</si>
  <si>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муниципального казенного учреждения "Управление по административному и хозяйственному обеспечению"  в  рамках непрограммных расходов органов муниципальной власти (Иные бюджетные ассигнования)</t>
  </si>
  <si>
    <t>0601300670</t>
  </si>
  <si>
    <t>1200322000</t>
  </si>
  <si>
    <t>9990071370</t>
  </si>
  <si>
    <t>0600400600</t>
  </si>
  <si>
    <t>9990070040</t>
  </si>
  <si>
    <t>9990070080</t>
  </si>
  <si>
    <t>Расходы за счёт субсидии на обеспечение территорий документацией для осуществления градостроительной деятельности в  рамках непрограммных расходов органов муниципальной власти (Закупка товаров, работ и услуг для муниципальных нужд)</t>
  </si>
  <si>
    <t>1600170810</t>
  </si>
  <si>
    <t>2100321400</t>
  </si>
  <si>
    <t>99900S0080</t>
  </si>
  <si>
    <t>Расходы по софинансированию обеспечения территорий документацией для осуществления градостроительной деятельности в  рамках непрограммных расходов органов муниципальной власти (Закупка товаров, работ и услуг для муниципальных нужд)</t>
  </si>
  <si>
    <t>16001S0810</t>
  </si>
  <si>
    <t>1800220020</t>
  </si>
  <si>
    <t>СУДЕБНАЯ СИСТЕМА</t>
  </si>
  <si>
    <t>9990051200</t>
  </si>
  <si>
    <t>Расходы за счёт субвенции на осуществление полномочий по составлению (изменению, дополнению)  списков кандидатов в присяжные заседатели федеральных судов общей юрисдикции в Российской Федерации в рамках непрограммных расходов органов муниципальной власти (Закупка товаров, работ и услуг для  муниципальных нужд)</t>
  </si>
  <si>
    <t>1100972470</t>
  </si>
  <si>
    <t>11009S2470</t>
  </si>
  <si>
    <t>Оценка недвижимости, признание прав и регулирование отношений муниципальной собственности в  рамках непрограммных расходов органов муниципальной власти (Закупка товаров, работ и услуг для муниципальных нужд)</t>
  </si>
  <si>
    <t>Расходы на проведение районных спортивно- массовых мероприятий и участие в спортивных мероприятиях другого уровня  в рамках муниципальной программы "Развитие физической культуры и спорта в Петушинском районе на 2015-2020 годы"  (Расходы на выплаты персоналу в целях обеспечения выполнения функций муниципальными органами,казенными учреждениями)</t>
  </si>
  <si>
    <t>Расходы на проведение районных спортивно- массовых мероприятий и участие в спортивных мероприятиях другого уровня  в рамках муниципальной программы "Развитие физической культуры и спорта в Петушинском районе на 2015-2020 годы"  (Закупка товаров, работ и услуг для муниципальных нужд)</t>
  </si>
  <si>
    <t>Расходы на выплаты по оплате труда работников контрольно-счетного органа Петушинского района в рамках непрограммных расходов органов муниципальной власти (Расходы на выплаты персоналу в целях обеспечения выполнения функций муниципальными органами, казенными учреждениями)</t>
  </si>
  <si>
    <t>Расходы на выплаты по оплате труда работников финансового управления администрации Петушинского района в рамках непрограммных расходов органов муниципальной власти (Расходы на выплаты персоналу в целях обеспечения выполнения функций муниципальными органами, казенными учреждениями)</t>
  </si>
  <si>
    <t>Расходы на выплаты главе администрации  района  в рамках непрограммных расходов органов исполнительной власти (Расходы на выплаты персоналу в целях обеспечения выполнения функций муниципальными органами, казенными учреждениями)</t>
  </si>
  <si>
    <t>Расходы на выплаты по оплате труда работников администрации Петушинского района в рамках непрограммных расходов органов муниципальной власти (Расходы на выплаты персоналу в целях обеспечения выполнения функций муниципальными органами, казенными учреждениями)</t>
  </si>
  <si>
    <t>Расходы за счет субвенции на обепечение деятельности комиссий по делам несовершеннолетних и защите их прав в рамках непрограммных расходов органов муниципальной власти (Расходы на выплаты персоналу в целях обеспечения выполнения функций муниципальными органами, казенными учреждениями)</t>
  </si>
  <si>
    <t xml:space="preserve"> Расходы за счет субвенции на реализацию отдельных государственных полномочий по вопросам административного законодательства в рамках непрограммных расходов органов муниципальной власти (Расходы на выплаты персоналу в целях обеспечения выполнения функций муниципальными органами, казенными учреждениями)</t>
  </si>
  <si>
    <t>Расходы за счет субвенции на государственную регистрацию актов гражданского состояния в  рамках непрограммных расходов органов муниципальной власти (Расходы на выплаты персоналу в целях обеспечения выполнения функций муниципальными органами, казенными учреждениями)</t>
  </si>
  <si>
    <t>Расходы на выплаты по оплате труда работников комитета по управлению имуществом Петушинского района в рамках непрограммных расходов органов муниципальной власти (Расходы на выплаты персоналу в целях обеспечения выполнения функций муниципальными органами, казенными учреждениями)</t>
  </si>
  <si>
    <t>Расходы на обеспечение деятельности муниципального казенного учреждения "Петушинский районный архив" в  рамках непрограммных расходов органов муниципальной власти  (Расходы на выплаты персоналу в целях обеспечения выполнения функций муниципальными органами, казенными учреждениями)</t>
  </si>
  <si>
    <t>1400221120</t>
  </si>
  <si>
    <t>Коммунальное хозяйство</t>
  </si>
  <si>
    <t>0400120310</t>
  </si>
  <si>
    <t>2300170090</t>
  </si>
  <si>
    <t>23001S0090</t>
  </si>
  <si>
    <t>Расходы за счет субсидии на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бюджетов, в  рамках непрограммных расходов органов муниципальной власти (Социальное обеспечение и иные выплаты населению)</t>
  </si>
  <si>
    <t>0600571470</t>
  </si>
  <si>
    <t>0600471470</t>
  </si>
  <si>
    <t>06005S1470</t>
  </si>
  <si>
    <t>Субвенция на осуществление отдельных государственных полномочий  по региональному государственному жилищному надзору и лицензионному контролю в рамках непрограммных расходов  органов муниципальной власти (Расходы на выплаты персоналу в целях обеспечения выполнения функций муниципальными органами, казенными учреждениями )</t>
  </si>
  <si>
    <t xml:space="preserve">Распределение бюджетных ассигнований по разделам, подразделам, целевым статьям, группам видов расходов классификации </t>
  </si>
  <si>
    <t>ИТОГО</t>
  </si>
  <si>
    <t>Другие вопросы в области жилищно-коммунального хозяйства</t>
  </si>
  <si>
    <t>1100170390</t>
  </si>
  <si>
    <t>11001S0390</t>
  </si>
  <si>
    <t>11002S0390</t>
  </si>
  <si>
    <t>1100270390</t>
  </si>
  <si>
    <t>11005S0390</t>
  </si>
  <si>
    <t>1100570390</t>
  </si>
  <si>
    <t>Расходы на софинансирование мероприятий по предоставлению  государственных и муниципальных услуг по принципу одного окна в  рамках непрограммных расходов органов муниципальной власти (Предоставление субсидий бюджетным, автономным учреждениям и иным некоммерческим организациям)</t>
  </si>
  <si>
    <t>1100200780</t>
  </si>
  <si>
    <t>06004S1470</t>
  </si>
  <si>
    <t>0220120860</t>
  </si>
  <si>
    <t>06001S1510</t>
  </si>
  <si>
    <t>Прочие межбюджетные трансферты общего характера</t>
  </si>
  <si>
    <t>1000420140</t>
  </si>
  <si>
    <t>09001L4970</t>
  </si>
  <si>
    <t>Расходы на строительство газопровода высокого давления до ШРП, ШРП  распределительные газопроводы и газопроводы низкого давления для газоснабжения жилых домов в д.Липна Петушинского района в рамках подпрограммы "Устойчивое развитие сельских территорий" муниципальной программы развития агропромышленного комплекса Петушинского района до 2020 года"(Закупка товаров, работ и услуг для муниципальных нужд)</t>
  </si>
  <si>
    <t>11005L5192</t>
  </si>
  <si>
    <t>Иные межбюджетные трансферты на сбалансированность местных бюджетов в  рамках непрограммных расходов органов муниципальной власти (Межбюджетные трансферты)</t>
  </si>
  <si>
    <t>2100321500</t>
  </si>
  <si>
    <t>0180175672</t>
  </si>
  <si>
    <t>2500421360</t>
  </si>
  <si>
    <t>2500721370</t>
  </si>
  <si>
    <t>1400121240</t>
  </si>
  <si>
    <t>1200720820</t>
  </si>
  <si>
    <t>9990021380</t>
  </si>
  <si>
    <t>Расходы на демонтаж незаконных рекламных конструкций в  рамках непрограммных расходов органов муниципальной власти (Закупка товаров, работ и услуг для муниципальных нужд)</t>
  </si>
  <si>
    <t>1000420240</t>
  </si>
  <si>
    <t>01801S5672</t>
  </si>
  <si>
    <t>9990006590</t>
  </si>
  <si>
    <t>Расходы на обеспечение деятельности муниципального бюджетного учреждения "Физкультурно-оздоровительный комплекс "ОЛИМПИЕЦ" в  рамках непрограммных расходов органов муниципальной власти (Предоставление субсидий бюджетным, автономным учреждениям и иным некоммерческим организациям)</t>
  </si>
  <si>
    <t>2200620440</t>
  </si>
  <si>
    <t>2201220490</t>
  </si>
  <si>
    <t>Расходы на покрытие потерь в доходах перевозчиков, осуществляющих пассажирские перевозки на пригородных маршрутах в рамках муниципальной программы "Социальное развитие села в Петушинском районе" (Иные бюджетные ассигнования)</t>
  </si>
  <si>
    <t>Расходы на социальную рекламу предпринимательства среди молодежи в рамках муниципальной программы «Развитие человеческого капитала в Петушинском районе» (Закупка товаров, работ и услуг для муниципальных нужд)</t>
  </si>
  <si>
    <t>Расходы на активизацию выставочно-ярмарочной деятельности в рамках муниципальной программы "Повышение инвестиционной привлекательности Петушинского района" (Закупка товаров, работ и услуг для муниципальных нужд)</t>
  </si>
  <si>
    <t>Расходы на брендинг муниципального района в рамках муниципальной программы "Повышение инвестиционной привлекательности Петушинского района" (Закупка товаров, работ и услуг для муниципальных нужд)</t>
  </si>
  <si>
    <t>Расходы на информационно-методическое обеспечение и пропаганду предпринимательской деятельности в рамках муниципальной программы "Развитие субъектов малого и среднего предпринимательства в Петушинском районе"(Закупка товаров, работ и услуг для муниципальных нужд)</t>
  </si>
  <si>
    <t>Расходы на инвестиционно-финансовую поддержку в рамках муниципальной программы "Развитие субъектов малого и среднего предпринимательства в Петушинском районе"(Иные бюджетные ассигнования)</t>
  </si>
  <si>
    <t>Расходы за счёт средств субсидии на обеспечение жильем многодетных семей в  рамках муниципальной программы "Обеспечение жильем многодетных семей Петушинского района" (Социальное обеспечение и иные выплаты населению)</t>
  </si>
  <si>
    <t>Расходы на софинансирование обеспечения жильем многодетных семей в  рамках муниципальной программы "Обеспечение жильем многодетных семей Петушинского района" (Социальное обеспечение и иные выплаты населению)</t>
  </si>
  <si>
    <t>Расходы за счет субсидии на строительство социального жилья и приобретение жилых помещений для граждан, нуждающихся в улучшении жилищных условий в рамках муниципальной программы "Социальное жилье Петушинского района" (Социальное обеспечение и иные выплаты населению)</t>
  </si>
  <si>
    <t>Расходы на софинансирование и строительство социального жилья и приобретение жилых помещений для граждан, нуждающихся в улучшении жилищных условий в рамках муниципальной программы "Социальное жилье Петушинского района" (Социальное обеспечение и иные выплаты населению)</t>
  </si>
  <si>
    <t>Расходы за счет субсидии на обеспечение жильем молодых семей в рамках муниципальной программы "Обеспечение жильем молодых семей Петушинского района"  (Социальное обеспечение и иные выплаты населению)</t>
  </si>
  <si>
    <t>Расходы на мероприятия по улучшению жилищных условий граждан, проживающих в сельской местности в рамках муниципальной программы "Социальное развитие села в Петушинском районе" (Социальное обеспечение и иные выплаты населению)</t>
  </si>
  <si>
    <t>Процентные платежи по муниципальному долгу Петушинского района в рамках муниципальной программы "Управление муниципальными финансами и муниципальным долгом Петушинского района" (Обслуживание муниципального долга)</t>
  </si>
  <si>
    <t>Выравнивание бюджетной обеспеченности городских и сельских поселений из районного фонда финансовой подержки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Петушинского района" муниципальной программы "Управление муниципальными финансами и муниципальным долгом Петушинского района" (Межбюджетные трансферты)</t>
  </si>
  <si>
    <t>расходов на 2019 год</t>
  </si>
  <si>
    <t>9790000190</t>
  </si>
  <si>
    <t>Расходы на обеспечение  функций комитета по управлению имуществом Петушинского района в рамках непрограммных расходов органов муниципальной власти (Закупка товаров, работ и услуг для муниципальных нужд)</t>
  </si>
  <si>
    <t>Расходы на приобретение фильмов и современных киноматериалов в рамках муниципальной программы "Обеспечение общественного порядка и профилактики правонарушений в Петушинском районе" (Закупка товаров, работ и услуг для муниципальных нужд)</t>
  </si>
  <si>
    <t>1200120810</t>
  </si>
  <si>
    <t>Расходы на организацию и проведение ежегодного районного соревнования за присвоение звания "Лучший участковый уполномоченный полиции Петушинского района" в рамках муниципальной программы «Обеспечение общественного порядка и профилактики правонарушений в Петушинском районе» (Закупка товаров, работ и услуг для муниципальных нужд)</t>
  </si>
  <si>
    <t>1200420830</t>
  </si>
  <si>
    <t>Расходы на изготовление, монтаж и демонтаж баннеров социальной рекламы, направленной на профилактику пьянства, наркомании и иного противоправного поведения в рамках муниципальной программы «Обеспечение общественного порядка и профилактики правонарушений в Петушинском районе»(Закупка товаров, работ и услуг для муниципальных нужд)</t>
  </si>
  <si>
    <t>2400520530</t>
  </si>
  <si>
    <t>Расходы на приобретение литературы, видеоматериалов, прокат видеофильмов в рамках муниципальной программы "Противодействие злоупотреблению наркотиками и их незаконному обороту"(Закупка товаров, работ и услуг для муниципальных нужд)</t>
  </si>
  <si>
    <t>1900420500</t>
  </si>
  <si>
    <t>Расходы на размещение социальной рекламы по линии безопасности дорожного движения в рамках муниципальной программы "Обеспечение безопасности дорожного движения в Петушинском районе"(Закупка товаров, работ и услуг для муниципальных нужд)</t>
  </si>
  <si>
    <t>2400271690</t>
  </si>
  <si>
    <t>Расходы за счёт средств субсидии на создание и оборудование кабинетов наркопрофилактики в образовательных учреждениях территорий со сложной наркологической ситуацией в рамках муниципальной программы "Противодействие злоупотреблению наркотиками и их незаконному  обороту"(Закупка товаров, работ и услуг для муниципальных нужд)</t>
  </si>
  <si>
    <t>24002S1690</t>
  </si>
  <si>
    <t>1900420700</t>
  </si>
  <si>
    <t>Расходы на приобретение световозвращающих элементов (фликеров) для образовательных организаций в рамках муниципальной программы "Обеспечение безопасности дорожного движения в Петушинском районе"(Закупка товаров, работ и услуг для муниципальных нужд)</t>
  </si>
  <si>
    <t>0130120070</t>
  </si>
  <si>
    <t>Расходы на мониторинг плодородия почв земель сельскохозяйственного назначения в рамках подпрограммы "Развитие мелиорации земель сельскохозяйственного назначения" муниципальной программы развития агропромышленного комплекса Петушинского района до 2020 года"(Закупка товаров, работ и услуг для муниципальных нужд)</t>
  </si>
  <si>
    <t>9990071670</t>
  </si>
  <si>
    <t>Расходы за счёт иных межбюджетных трансфертов на проведение мероприятий по предотвращению распространения борщевика Сосновского на территории области в  рамках непрограммных расходов органов муниципальной власти(Закупка товаров, работ и услуг для муниципальных нужд)</t>
  </si>
  <si>
    <t>1800420080</t>
  </si>
  <si>
    <t>Расходы на проведение ежегодных конкурсов среди работников предприятий в рамках муниципальной программы "Развитие человеческого капитала в Петушинском районе"(Закупка товаров, работ и услуг для муниципальных нужд)</t>
  </si>
  <si>
    <t>2500621150</t>
  </si>
  <si>
    <t>Расходы на организацию проведения конкурсов в рамках муниципальной программы "Развитие субъектов малого и среднего предпринимательства в Петушинском районе" (Закупка товаров, работ и услуг для муниципальных нужд)</t>
  </si>
  <si>
    <t>0600220610</t>
  </si>
  <si>
    <t>Расходы на выполнение работ по монтажу ограждений общеобразовательных учреждений в рамках муниципальной программы "Развитие системы образования муниципального образования "Петушинский район"(Предоставление субсидий бюджетным, автономным учреждениям и иным некоммерческим организациям)</t>
  </si>
  <si>
    <t>0600320640</t>
  </si>
  <si>
    <t>Расходы на проведение конкурсов и мероприятий в целях обеспечения условий поддержки одаренных и талантливых детей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</si>
  <si>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9990020090</t>
  </si>
  <si>
    <t>Расходы на реализацию мероприятий в сфере молодежной политики в  рамках непрограммных расходов органов муниципальной власти (Закупка товаров, работ и услуг для муниципальных нужд)</t>
  </si>
  <si>
    <t>2600420600</t>
  </si>
  <si>
    <t>Проведение мероприятий направленных на военно-патриотическое воспитание детей и молодежи, развитие практики шефства воинских частей над образовательными организациями в рамках муниципальной программы  «Патриотическое воспитание граждан на территории Петушинского района» (Предоставление субсидий бюджетным, автономным учреждениям и иным некоммерческим организациям)</t>
  </si>
  <si>
    <t>1100200770</t>
  </si>
  <si>
    <t>9990021070</t>
  </si>
  <si>
    <t>Финансовое обеспечение мероприятий связанных с празднованием юбилея Петушинского района в  рамках непрограммных расходов органов муниципальной власти(Предоставление субсидий бюджетным, автономным учреждениям и иным некоммерческим организациям)</t>
  </si>
  <si>
    <t>06009R0820</t>
  </si>
  <si>
    <t>Расходы за счет субвенции на предоставление жилых помещений детям-сиротам и детям, оставшимся без попечения родителей, лицам из их  числа по договорам найма специализированных жилых помещений в  рамках муниципальной программы Петушинского района "Развитие системы образования муниципального образования "Петушинский район"(Капитальные вложения в объекты недвижимого имущества муниципальной собственности)</t>
  </si>
  <si>
    <t>0600971420</t>
  </si>
  <si>
    <t>Расходы за счет субвенции на предоставление жилых помещений детям-сиротам и детям, оставшимся без попечения родителей, лицам из их  числа по договорам найма специализированных жилых помещений в  рамках муниципальной программы Петушинского района "Развитие системы образования муниципального образования "Петушинский район" (Капитальные вложения в объекты недвижимого имущества муниципальной собственности)</t>
  </si>
  <si>
    <t>Расходы на обеспечение деятельности (оказание услуг) МБУ СОК "Динамо" в рамках муниципальной программы "Развитие физической культуры и спорта в  Петушинском районе на 2015-2020 годы" (Предоставление субсидий бюджетным, автономным учреждениям и иным некоммерческим организациям)</t>
  </si>
  <si>
    <t>99900S1410</t>
  </si>
  <si>
    <t>Расходы на строительство многофункциональной площадки 800 кв.м. с детским спортивно-оздоровительным комплексом в г.Костерево в  рамках непрограммных расходов органов муниципальной власти(Капитальные вложения в объекты недвижимого имущества муниципальной собственности)</t>
  </si>
  <si>
    <t>9990071410</t>
  </si>
  <si>
    <t>Расходы за счёт средств субсидии на софинансирование строительства и реконструкции объектов спортивной направленности (строительство многофункциональной площадки 800 кв.м. с детским спортивно-оздоровительным комплексом в г.Костерево) в  рамках непрограммных расходов органов муниципальной власти(Капитальные вложения в объекты недвижимого имущества муниципальной собственности)</t>
  </si>
  <si>
    <t>0700200470</t>
  </si>
  <si>
    <t>Расходы на обеспечение деятельности (оказание услуг) МБУ "Районная комплексная спортивная школа" Петушинского района Владимирской области" в рамках муниципальной программы "Развитие физической культуры и спорта в  Петушинском районе на 2015-2020 годы"(Предоставление субсидий бюджетным, автономным учреждениям и иным некоммерческим организациям)</t>
  </si>
  <si>
    <t>9990071700</t>
  </si>
  <si>
    <t>Расходы за счёт средств субсидии на реализацию программ спортивной подготовки в соответствии с требованиями федеральных стандартов спортивной подготовки в  рамках непрограммных расходов органов муниципальной власти(Предоставление субсидий бюджетным, автономным учреждениям и иным некоммерческим организациям)</t>
  </si>
  <si>
    <t>Спорт высших достижений</t>
  </si>
  <si>
    <t>Расходы на повышение квалификации муниципальных служащих в рамках муниципальной программы "Развитие муниципальной службы в муниципальном образовании "Петушинский район" (Закупка товаров, работ и услуг для муниципальных нужд)</t>
  </si>
  <si>
    <t>Расходы на диспансеризацию муниципальных служащих в рамках муниципальной программы "Развитие муниципальной службы в муниципальном образовании "Петушинский район" (Закупка товаров, работ и услуг для муниципальных нужд)</t>
  </si>
  <si>
    <t>Расходы на изготовление, установку и демонтаж социальной рекламы по правовому просвещению граждан в сфере противодействия коррупции, экстремизму и терроризму в рамках муниципальной программы «Обеспечение общественного порядка и профилактики правонарушений в Петушинском районе» (Закупка товаров, работ и услуг для муниципальных нужд)</t>
  </si>
  <si>
    <t>Расходы на обеспечение деятельности (оказание услуг) детских дошкольных учреждений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</si>
  <si>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Расходы за счет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образования, в рамках муниципальной программы "Развитие системы образования муниципального образования "Петушинский район" (Закупка товаров, работ и услуг для муниципальных нужд)</t>
  </si>
  <si>
    <t>Расходы за счет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образования, в рамках муниципальной программы "Развитие системы образования муниципального образования "Петушинский район"(Социальное обеспечение и иные выплаты населению)</t>
  </si>
  <si>
    <t>Расходы на оснащение медицинского блока  дошкольных образовательных организаций Петушинского района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</si>
  <si>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</si>
  <si>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школ- детских садов, школ начальных, неполных средних и средних 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</si>
  <si>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Расходы за счет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</si>
  <si>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 xml:space="preserve">Расходы на организацию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за счет субсидии на поддержку приоритетных направлений развития отрасли образования в рамках муниципальной программы "Развитие системы образования муниципального образования "Петушинский район"  (Предоставление субсидий бюджетным, автономным учреждениям и иным некоммерческим организациям) </t>
  </si>
  <si>
    <t>Расходы за счет иных межбюджетных трансфертов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</si>
  <si>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Расходы на софинансирование работ по созданию в общеобразовательных организациях, расположенных в сельской местности, условий для занятий физической культурой и спортом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</si>
  <si>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Расходы за счет субсидии бюджетам муниципальных образований на создание в общеобразовательных организациях, расположенных в сельской местности, условий для занятий физической культурой и спортом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</si>
  <si>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Расходы за счет субсидии на приобретение музыкальных инструметнтов для детских школ искусств в рамках муниципальной программы "Развитие культуры и туризма Петушинского района (Предоставление субсидий бюджетным, автономным учреждениям и иным некоммерческим организациям)</t>
  </si>
  <si>
    <t>Расходы на обеспечение деятельности  (оказание услуг) учреждений дополнительного образования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</si>
  <si>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Расходы на финансовое обеспечение мероприятий, возникающих в связи с поэтапным доведением к 2018 году оплаты труда педагогических работников муниципальных образовательных организаций дополнительного образования детей до уровня не менее 100% от уровня средней заработной платы учителей в регионе за счет субсидии на поддержку приоритетных направлений развития отрасли образования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</si>
  <si>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услуг)детских музыкальных,художественных школ и школ искусств в рамках муниципальной программы "Развитие культуры и туризма Петушинского района (Предоставление субсидий бюджетным, автономным учреждениям и иным некоммерческим организациям)</t>
  </si>
  <si>
    <t>Расходы за счёт субсидии на повышение оплаты труда работников культуры и педагогических работников дополнительного образования детей сферы культуры в соотвествии с указами Президента Российской Федерации от 7 мая 2012 года №597, от 1 июня 2012 года №761 в рамках муниципальной программы "Развитие культуры и туризма Петушинского района"(Предоставление субсидий бюджетным, автономным учреждениям и иным некоммерческим организациям)</t>
  </si>
  <si>
    <t>Расходы на софинансирование повышения оплаты труда работников культуры и педагогических работников дополнительного образования детей сферы культуры в соотвествии с указами Президента Российской Федерации от 7 мая 2012 года №597, от 1 июня 2012 года №761 в рамках муниципальной программы "Развитие культуры и туризма Петушинского района" (Предоставление субсидий бюджетным, автономным учреждениям и иным некоммерческим организациям)</t>
  </si>
  <si>
    <t>Расходы за счет субсидии на предоставление мер социальной поддержки по оплате жилья и коммунальных услуг отдельным категориям граждан в муниципальной сфере культуры в рамках муниципальной программы "Развитие культуры и туризма Петушинского района" (Социальное обеспечение и иные выплаты населению)</t>
  </si>
  <si>
    <t>Расходы на полную или частичную оплату стоимости путёвок в оздоровительные организации и организацию культурно-экскурсионного обслуживания в каникулярный период организованных групп детей за счет субсидии  на поддержку приоритетных направлений развития отрасли образования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</si>
  <si>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Расходы на оздоровление детей в каникулярное время в рамках  муниципальной программы "Развитие системы образования муниципального образования "Петушинский район" (Закупка товаров, работ и услуг для муниципальных нужд)</t>
  </si>
  <si>
    <t>Расходы на оздоровление детей в каникулярное время в рамках  муниципальной программы "Развитие системы образования муниципального образования "Петушинский район"  (Предоставление субсидий бюджетным, автономным учреждениям и иным некоммерческим организациям)</t>
  </si>
  <si>
    <t>Расходы на обеспечение деятельности  (оказание услуг) учреждений в области оздоровления (МБУЗДОЛ "Дружный")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</si>
  <si>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Расходы на обеспечение функций муниципальных органов в рамках муниципальной программы "Развитие системы образования муниципального образования "Петушинский район" (Закупка товаров, работ и услуг для муниципальных нужд)</t>
  </si>
  <si>
    <t>Расходы на выплаты персоналу в целях обеспечения выполнения функций муниципальными органами, казенными учреждениями  в рамках муниципальной программы "Развитие системы образования муниципального образования "Петушинский район" (Расходы на выплаты персоналу в целях обеспечения выполнения функций муниципальными органами, казенными учреждениями)</t>
  </si>
  <si>
    <t xml:space="preserve">Расходы на обеспечение деятельности (оказание услуг) централизованных бухгалтерий в рамках муниципальной программы "Развитие системы образования муниципального образования "Петушинский район" (Расходы на выплаты персоналу в целях обеспечения выполнения функций муниципальными органами, казенными учреждениями) </t>
  </si>
  <si>
    <t>Расходы на обеспечение деятельности (оказание услуг) централизованных бухгалтерий в рамках муниципальной программы "Развитие системы образования муниципального образования "Петушинский район" (Закупка товаров, работ и услуг для муниципальных нужд)</t>
  </si>
  <si>
    <t>Расходы на обеспечение деятельности (оказание услуг) централизованных бухгалтерий в рамках муниципальной программы "Развитие системы образования муниципального образования "Петушинский район" (Иные бюджетные ассигнования)</t>
  </si>
  <si>
    <t>Расходы на обеспечение деятельности (оказание услуг) районного методического кабинета в рамках муниципальной программы "Развитие системы образования муниципального образования "Петушинский район" (Расходы на выплаты персоналу в целях обеспечения выполнения функций муниципальными органами,казенными учреждениями)</t>
  </si>
  <si>
    <t>Расходы на обеспечение деятельности (оказание услуг) районного методического кабинета в рамках муниципальной программы "Развитие системы образования муниципального образования "Петушинский район" (Закупка товаров, работ и услуг для муниципальных нужд)</t>
  </si>
  <si>
    <t>Расходы за счет субвенции  на 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по основным общеобразовательным программамв рамках муниципальной программы "Развитие системы образования муниципального образования "Петушинский район"(Закупка товаров, работ и услуг для муниципальных нужд)</t>
  </si>
  <si>
    <t>Расходы за счет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"Развитие системы образования муниципального образования "Петушинский район" (Закупка товаров, работ и услуг для муниципальных нужд)</t>
  </si>
  <si>
    <t>Расходы за счет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в  в рамках муниципальной программы "Развитие системы образования муниципального образования "Петушинский район" (Социальное обеспечение и иные выплаты населению)</t>
  </si>
  <si>
    <t>Расходы на софинансирование повышения оплаты труда работников культуры и педагогических работников дополнительного образования детей сферы культуры в соотвествии с указами Президента Российской Федерации от 7 мая 2012 года №597, от 1 июня 2012 года №761 в рамках муниципальной программы "Развитие культуры и туризма Петушинского района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</si>
  <si>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услуг)МБУ "Музей Петуха" в рамках муниципальной программы "Развитие культуры и туризма Петушинского района" (Предоставление субсидий бюджетным, автономным учреждениям и иным некоммерческим организациям)</t>
  </si>
  <si>
    <t>Расходы за счет субсидии на поддержку отрасли культуры на комплектование книжных фондов муниципальных общедоступных библиотек муниципальных образований в рамках муниципальной программы "Развитие культуры и туризма Петушинского района" (Предоставление субсидий бюджетным, автономным учреждениям и иным некоммерческим организациям)</t>
  </si>
  <si>
    <t>Расходы на комплектование книжных фондов муниципальных общедоступных библиотек муниципальных образований в рамках муниципальной программы "Развитие культуры и туризма Петушинского района"(Предоставление субсидий бюджетным, автономным учреждениям и иным некоммерческим организациям)</t>
  </si>
  <si>
    <t>Расходы на софинансирование повышения оплаты труда работников культуры и педагогических работников дополнительного образования детей сферы культуры в соотвествии с указами Президента Российской Федерации от 7 мая 2012 года №597, от 1 июня 2012 года №761 в рамках муниципальной программы "Развитие культуры и туризма Петушинского района"(Предоставление субсидий бюджетным, автономным учреждениям и иным некоммерческим организациям)</t>
  </si>
  <si>
    <t>Расходы на выплаты персоналу в целях обеспечения выполнения функций муниципальными органами, казенными учреждениями  в рамках муниципальной программы "Развитие культуры и туризма Петушинского района" (Расходы на выплаты персоналу в целях обеспечения выполнения функций муниципальными органами, казенными учреждениями)</t>
  </si>
  <si>
    <t>Расходы на обеспечение функций муниципальных органов  (Комитет по культуре и туризму) в рамках муниципальной программы "Развитие культуры и туризма Петушинского района" (Закупка товаров, работ и услуг для муниципальных нужд)</t>
  </si>
  <si>
    <t>Расходы на обеспечение деятельности (оказание услуг) централизованных бухгалтерий в рамках муниципальной программы "Развитие культуры и туризма Петушинского района"  (Расходы на выплаты персоналу в целях обеспечения выполнения функций муниципальными органами, казенными учреждениями)</t>
  </si>
  <si>
    <t>Расходы на обеспечение деятельности (оказание услуг) централизованных бухгалтерий в рамках муниципальной программы "Развитие культуры и туризма Петушинского района" (Закупка товаров, работ и услуг для муниципальных нужд)</t>
  </si>
  <si>
    <t>Расходы на обеспечение деятельности отдела административно - хозяйственной работы в рамках муниципальной программы "Развитие культуры и туризма Петушинского района" (Расходы на выплаты персоналу в целях обеспечения выполнения функций муниципальными органами,казенными учреждениями)</t>
  </si>
  <si>
    <t>Расходы на обеспечение деятельности отдела административно - хозяйственной работы в рамках муниципальной программы "Развитие культуры и туризма Петушинского района" (Закупка товаров, работ и услуг для муниципальных нужд)</t>
  </si>
  <si>
    <t>Расходы на обеспечение деятельности отдела административно - хозяйственной работы в рамках муниципальной программы "Развитие культуры и туризма Петушинского района" (Иные бюджетные ассигнования)</t>
  </si>
  <si>
    <t>Расходы за счет субвенции на социальную поддержку детей-инвалидов дошкольного возраста в рамках муниципальной программы "Развитие системы образования муниципального образования "Петушинский район" (Закупка товаров, работ и услуг для муниципальных нужд)</t>
  </si>
  <si>
    <t>Расходы за счет субвенции на социальную поддержку детей-инвалидов дошкольного возраста в рамках муниципальной программы "Развитие системы образования муниципального образования "Петушинский район" (Социальное обеспечение и иные выплаты населению)</t>
  </si>
  <si>
    <t>Расходы за счет субсидии на предоставление мер социальной поддержки по оплате жилья и коммунальных услуг отдельным категориям граждан в муниципальной сфере культурыв рамках муниципальной программы "Развитие культуры и туризма Петушинского района" (Социальное обеспечение и иные выплаты населению)</t>
  </si>
  <si>
    <t>Расходы за счет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 в рамках муниципальной программы "Развитие системы образования муниципального образования "Петушинский район" (Закупка товаров, работ и услуг для муниципальных нужд)</t>
  </si>
  <si>
    <t>Расходы за счет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 в рамках муниципальной программы "Развитие системы образования муниципального образования "Петушинский район" (Социальное обеспечение и иные выплаты населению)</t>
  </si>
  <si>
    <t>Расходы за счет субвенции на содержание ребенка в семье опекуна и приемной семье, а также вознаграждение, причитающееся приемному родителю в рамках муниципальной программы "Развитие системы образования муниципального образования "Петушинский район" (Закупка товаров, работ и услуг для муниципальных нужд)</t>
  </si>
  <si>
    <t>Расходы за счет субвенции на содержание ребенка в семье опекуна и приемной семье, а также вознаграждение, причитающееся приемному родителю в рамках муниципальной программы "Развитие системы образования муниципального образования "Петушинский район" (Социальное обеспечение и иные выплаты населению)</t>
  </si>
  <si>
    <t xml:space="preserve">Расходы за счет субвенции на обеспечение полномочий по организации и осуществлению деятельности по опеке и попечительству несовершеннолетних граждан в рамках муниципальной программы "Развитие системы образования муниципального образования "Петушинский район" (Расходы на выплаты персоналу в целях обеспечения выполнения функций муниципальными органами,казенными учреждениями) </t>
  </si>
  <si>
    <t>Расходы за счет субвенции на обеспечение полномочий по организации и осуществлению деятельности по опеке и попечительству несовершеннолетних гражданв рамках муниципальной программы "Развитие системы образования муниципального образования "Петушинский район" (Закупка товаров, работ и услуг для муниципальных нужд)</t>
  </si>
  <si>
    <t>Расходы на обеспечение деятельности  (оказание услуг) муниципального бюджетного учреждения "Телевидение Петушинского района" в рамках муниципальной программы "Развитие культуры и туризма Петушинского района" (Предоставление субсидий бюджетным, автономным учреждениям и иным некоммерческим организациям)</t>
  </si>
  <si>
    <t>Приложение  №9</t>
  </si>
  <si>
    <t>Расходы на выплаты по оплате труда работников законодательного (представительного) органа муниципальной власти Петушинского района в рамках  непрограммных расходов органов законодательной власти (Расходы на выплаты персоналу в целях обеспечения выполнения функций муниципальными органами, казенными учреждениями)</t>
  </si>
  <si>
    <t>Выполнение других обязательств района в  рамках непрограммных расходов органов муниципальной власти  (Закупка товаров, работ и услуг для муниципальных нужд)</t>
  </si>
  <si>
    <t>Расходы за счет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образования,в рамках муниципальной программы "Развитие системы образования муниципального образования "Петушинский район" (Социальное обеспечение и иные выплаты населению)</t>
  </si>
  <si>
    <t>Расходы по софинансированию мероприятий по приобретению музыкальных инструментов для детских школ искусств в рамках муниципальной программы "Развитие культуры и туризма Петушинского района" (Предоставление субсидий бюджетным, автономным учреждениям и иным некоммерческим организациям)</t>
  </si>
  <si>
    <t>Предоставление выплат молодым семьям на улучшение жилищных условий в рамках муниципальной программы "Обеспечение жильем молодых семей Петушинского района"  (Социальное обеспечение и иные выплаты населению)</t>
  </si>
  <si>
    <t>Расходы на обеспечение деятельности (оказание услуг) МБУК "Межпоселенческая централизованная библиотечная система Петушинского района" в рамках муниципальной программы "Развитие культуры и туризма Петушинского района"
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</si>
  <si>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"Районный центр прикладного и художественного творчества" Петушинского района Владимирской области в рамках муниципальной программы "Развитие культуры и туризма Петушинского района"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</si>
  <si>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"Петушинский районный дом культуры" в рамках муниципальной программы "Развитие культуры и туризма Петушинского района" (Предоставление субсидий бюджетным, автономным учреждениям и иным некоммерческим организациям)</t>
  </si>
  <si>
    <t>060Е250970</t>
  </si>
  <si>
    <t>Расходы на софинансирование обеспечения мероприятий по организации питания обучающихся 1-4 классов в муниципальных образовательных организациях  в частных общеобразовательных организациях  по имеющим государственную аккредитацию по основным общеобразовательным программам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</si>
  <si>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Расходы на предоставление субсидии некомерческим организациям (Общероссийская общественная организация инвалидов,общество слепых, совет ветеранов) в  рамках непрограммных расходов органов муниципальной власти  (Предоставление субсидий бюджетным, автономным учреждениям и иным некоммерческим организациям)</t>
  </si>
  <si>
    <t>99900S1700</t>
  </si>
  <si>
    <t>Расходы на финансирование мероприятий по реализации программ спортивной подготовки в соответствии с требованиями федеральных стандартов спортивной подготовки в  рамках непрограммных расходов органов муниципальной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</si>
  <si>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муниципального автономного учреждения "Многофункциональный центр Петушинского района" в  рамках непрограммных расходов органов муниципальной власти (Предоставление субсидий бюджетным, автономным учреждениям и иным некоммерческим организациям)</t>
  </si>
  <si>
    <t>Функционирование высшего  должностного лица субъекта РФ и муниципального образования</t>
  </si>
  <si>
    <t>Расходы на выплаты по оплате труда главы Петушинского  района  в рамках непрограммных расходов органов законодательной власти (Расходы на выплаты персоналу в целях обеспечения выполнения функций муниципальными органами, казенными учреждениями)</t>
  </si>
  <si>
    <t>9990020360</t>
  </si>
  <si>
    <t>Расходы на проектирование и строительство спортивных сооружений (Центр спортивной борьбы г.Петушки) в  рамках непрограммных расходов органов муниципальной власти (Предоставление субсидий бюджетным, автономным учреждениям и иным некоммерческим организациям)</t>
  </si>
  <si>
    <t>Выполнение других обязательств района в  рамках непрограммных расходов органов муниципальной власти (Иные бюджетные ассигнования )</t>
  </si>
  <si>
    <t>0600220620</t>
  </si>
  <si>
    <t>Расходы на текущий и капитальный ремонт в  образовательных учреждениях Петушинского района в рамках муниципальной программы "Развитие системы образования муниципального образования "Петушинский район"(Предоставление субсидий бюджетным, автономным учреждениям и иным некоммерческим организациям)</t>
  </si>
  <si>
    <t>060Е151690</t>
  </si>
  <si>
    <t>Расходы за счёт средств субсидии на обновление материально-технической базы для формирования у обучающихся современных технологических и гуманитарных навыков в рамках муниципальной программы "Развитие системы образования муниципального образования "Петушинский район"  (Предоставление субсидий бюджетным, автономным учреждениям и иным некоммерческим организациям)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</si>
  <si>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муниципальной программы "Развитие системы образования муниципального образования "Петушинский район"  (Предоставление субсидий бюджетным, автономным учреждениям и иным некоммерческим организациям)</t>
  </si>
  <si>
    <t>0600271780</t>
  </si>
  <si>
    <t>Расходы за счёт средств субсидии на реализацию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 в рамках муниципальной программы "Развитие системы образования муниципального образования "Петушинский район"  (Предоставление субсидий бюджетным, автономным учреждениям и иным некоммерческим организациям)</t>
  </si>
  <si>
    <t>06002S1780</t>
  </si>
  <si>
    <t>Расходы  на реализацию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 в рамках муниципальной программы "Развитие системы образования муниципального образования "Петушинский район"  (Предоставление субсидий бюджетным, автономным учреждениям и иным некоммерческим организациям)</t>
  </si>
  <si>
    <t>Приложение  №3</t>
  </si>
  <si>
    <r>
      <t xml:space="preserve">от </t>
    </r>
    <r>
      <rPr>
        <u val="single"/>
        <sz val="10"/>
        <rFont val="Arial Cyr"/>
        <family val="0"/>
      </rPr>
      <t>18/12/2018</t>
    </r>
    <r>
      <rPr>
        <sz val="10"/>
        <rFont val="Arial Cyr"/>
        <family val="0"/>
      </rPr>
      <t xml:space="preserve"> № </t>
    </r>
    <r>
      <rPr>
        <u val="single"/>
        <sz val="10"/>
        <rFont val="Arial Cyr"/>
        <family val="0"/>
      </rPr>
      <t>54/5</t>
    </r>
  </si>
  <si>
    <t>070P552280</t>
  </si>
  <si>
    <t>Расходы на на оснащение объектов спортивной инфраструктуры спортивно-технологическим оборудованием в рамках муниципальной программы "Развитие физической культуры и спорта в  Петушинском районе на 2015-2020 годы" (Предоставление субсидий бюджетным, автономным учреждениям и иным некоммерческим организациям)</t>
  </si>
  <si>
    <t>0600120630</t>
  </si>
  <si>
    <t>Расходы на укрепление материально-технической базы образовательных учреждений в рамках муниципальной программы "Развитие системы образования муниципального образования "Петушинский район"(Предоставление субсидий бюджетным, автономным учреждениям и иным некоммерческим организациям)</t>
  </si>
  <si>
    <t>0600220350</t>
  </si>
  <si>
    <t>Расходы на строительство универсальной спортивной площадки в рамках муниципальной программы "Развитие системы образования муниципального образования "Петушинский район"(Предоставление субсидий бюджетным, автономным учреждениям и иным некоммерческим организациям)</t>
  </si>
  <si>
    <t>Расходы на обеспечение функций муниципальных органов в рамках муниципальной программы "Развитие системы образования муниципального образования "Петушинский район" (Иные бюджетные ассигнования)</t>
  </si>
  <si>
    <t xml:space="preserve"> Расходы на обеспечение  функций муниципальных органов в рамках непрограммных расходов  органов законодательной власти (Иные бюджетные ассигнования)</t>
  </si>
  <si>
    <t>1000272460</t>
  </si>
  <si>
    <t>Расходы на ремонт и содержание колодцев в  рамках муниципальной программы "Энергосбережение и повышение энергетической эффективности Петушинского района" (Закупка товаров, работ и услуг для муниципальных нужд)</t>
  </si>
  <si>
    <t>Расходы на устройство колодцев в  рамках муниципальной программы "Энергосбережение и повышение энергетической эффективности Петушинского района" (Капитальные вложения в объекты недвижимого имущества муниципальной собственности)</t>
  </si>
  <si>
    <t>1000271150</t>
  </si>
  <si>
    <t>9990071790</t>
  </si>
  <si>
    <t>Расходы за счёт средств субсидии на приведение муниципальных учреждений спортивной подготовки в нормативное состояние в  рамках непрограммных расходов органов муниципальной власти (Предоставление субсидий бюджетным, автономным учреждениям и иным некоммерческим организациям)</t>
  </si>
  <si>
    <t>Расходы за счёт средств субсидии на оснащение объектов спортивной инфраструктуры спортивно-технологическим оборудованием в рамках муниципальной программы "Развитие физической культуры и спорта в  Петушинском районе на 2015-2020 годы" (Предоставление субсидий бюджетным, автономным учреждениям и иным некоммерческим организациям)</t>
  </si>
  <si>
    <t>99900S1790</t>
  </si>
  <si>
    <t>Расходы на приведение муниципальных учреждений спортивной подготовки в нормативное состояние в  рамках непрограммных расходов органов муниципальной власти (Предоставление субсидий бюджетным, автономным учреждениям и иным некоммерческим организациям)</t>
  </si>
  <si>
    <t>10002S1150</t>
  </si>
  <si>
    <t>10002S2460</t>
  </si>
  <si>
    <t>9990000430</t>
  </si>
  <si>
    <t>Расходы на обеспечение деятельности (оказание услуг) МБУ СОК "Динамо" в  рамках непрограммных расходов органов муниципальной власти (Предоставление субсидий бюджетным, автономным учреждениям и иным некоммерческим организациям)</t>
  </si>
  <si>
    <t>9990000470</t>
  </si>
  <si>
    <t>Расходы на обеспечение деятельности (оказание услуг) МБУ "Районная комплексная спортивная школа" Петушинского района Владимирской области" в  рамках непрограммных расходов органов муниципальной власти (Предоставление субсидий бюджетным, автономным учреждениям и иным некоммерческим организациям)</t>
  </si>
  <si>
    <t>9990020280</t>
  </si>
  <si>
    <t>Расходы на установку ограждения учреждений физической культуры и спорта в  рамках непрограммных расходов органов муниципальной власти (Предоставление субсидий бюджетным, автономным учреждениям и иным некоммерческим организациям)</t>
  </si>
  <si>
    <t>Расходы на финансовое обеспечение мероприятий, возникающих в связи с поэтапным доведением к 2018 году оплаты труда педагогических работников муниципальных образовательных организаций дополнительного образования детей до уровня не менее 100% от уровня средней заработной платы учителей в регионе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</si>
  <si>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0600120620</t>
  </si>
  <si>
    <t>Расходы на текущий и капитальный ремонт в  образовательных учреждениях Петушинского района в рамках муниципальной программы "Развитие системы образования муниципального образования "Петушинский район" (Предоставление субсидий бюджетным, автономным учреждениям и иным некоммерческим организациям)</t>
  </si>
  <si>
    <t>11005R5193</t>
  </si>
  <si>
    <t>Расходы за счёт средств субсидии на государственную поддержку отрасли культуры, на поддержку лучших работников сельских учреждений культуры в рамках муниципальной программы "Развитие культуры и туризма Петушинского района"(Предоставление субсидий бюджетным, автономным учреждениям и иным некоммерческим организациям)</t>
  </si>
  <si>
    <t>110A155192</t>
  </si>
  <si>
    <t>Расходы  на приобретение музыкальных инструментов, оборудования и материалов для детских школ искусств по видам искусств в рамках муниципальной программы "Развитие культуры и туризма Петушинского района" (Предоставление субсидий бюджетным, автономным учреждениям и иным некоммерческим организациям)</t>
  </si>
  <si>
    <t>Расходы за счёт средств субсидии на государственную поддержку отрасли культуры на приобретение музыкальных инструментов, оборудования и материалов для детских школ искусств по видам искусств в рамках муниципальной программы "Развитие культуры и туризма Петушинского района" (Предоставление субсидий бюджетным, автономным учреждениям и иным некоммерческим организациям)</t>
  </si>
  <si>
    <t>9990020170</t>
  </si>
  <si>
    <t>Расходы на содержание муниципального имущества в рамках непрограммных расходов  органов муниципальной власти (Закупка товаров, работ и услуг для муниципальных нужд)</t>
  </si>
  <si>
    <t>Расходы на обеспечение деятельности муниципального казенного учреждения "Управление сельского хозяйства и продовольствия Петушинского района Владимирской области" в рамках подпрограммы "Обеспечение реализации муниципальной программы развития агропромышленного комплекса Петушинского района" (Расходы на выплаты персоналу в целях обеспечения выполнения функций муниципальными органами, казенными учреждениями )</t>
  </si>
  <si>
    <t>Расходы на обеспечение деятельности муниципального казенного учреждения "Управление сельского хозяйства и продовольствия Петушинского района Владимирской области" в рамках подпрограммы "Обеспечение реализации Муниципальной программы развития агропромышленного комплекса Петушинского района" муниципальной программы развития агропромышленного комплекса Петушинского района (Закупка товаров, работ и услуг для муниципальных нужд)</t>
  </si>
  <si>
    <t>Расходы за счёт средств субсидии на реализацию мероприятий по устойчивому развитию сельских территорий на строительство объектов газификации и водоснабжения (на строительство газопровода высокого давления до ШРП, ШРП  распределительные газопроводы и газопроводы низкого давления для газоснабжения жилых домов в д.Липна Петушинского района) в рамках подпрограммы "Устойчивое развитие сельских территорий" муниципальной программы развития агропромышленного комплекса Петушинского района" (Капитальные вложения в объекты недвижимого имущества муниципальной собственности)</t>
  </si>
  <si>
    <t>Расходы на строительство газопровода высокого давления до ШРП, ШРП  распределительные газопроводы и газопроводы низкого давления для газоснабжения жилых домов в д.Липна Петушинского района в рамках подпрограммы "Устойчивое развитие сельских территорий" муниципальной программы развития агропромышленного комплекса Петушинского района(Капитальные вложения в объекты недвижимого имущества муниципальной собственности)</t>
  </si>
  <si>
    <t xml:space="preserve">Расходы на обеспечение деятельности муниципального казённого учреждения "Управление гражданской защиты Петушинского района"  в рамках муниципальной программы "Совершенствование гражданской обороны, защиты населения, обеспечения пожарной безопасности и безопасности на водных объектах на территории Петушинского района" (Расходы на выплаты персоналу в целях обеспечения выполнения функций муниципальными органами,казенными учреждениями) </t>
  </si>
  <si>
    <t>Расходы на обеспечение деятельности муниципального казённого учреждения "Управление гражданской защиты Петушинского района"  в рамках муниципальной программы "Совершенствование гражданской обороны, защиты населения, обеспечения пожарной безопасности и безопасности на водных объектах на территории Петушинского района" (Закупка товаров, работ и услуг для муниципальных нужд)</t>
  </si>
  <si>
    <t>Расходы на обеспечение деятельности муниципального казённого учреждения "Управление гражданской защиты Петушинского района"  в рамках муниципальной программы "Совершенствование гражданской обороны, защиты населения, обеспечения пожарной безопасности и безопасности на водных объектах на территории Петушинского района" (Иные бюджетные ассигнования)</t>
  </si>
  <si>
    <t>Расходы за счёт средств субсидии на осуществление дорожной деятельности в отношении автомобильных дорог общего пользования местного значения в рамках муниципальной программы "Дорожное хозяйство Петушинского района" (Закупка товаров, работ и услуг для муниципальных нужд)</t>
  </si>
  <si>
    <t>Расходы на осуществление дорожной деятельности в отношении автомобильных дорог общего пользования местного значения в рамках муниципальной программы "Дорожное хозяйство Петушинского района" (Закупка товаров, работ и услуг для муниципальных нужд)</t>
  </si>
  <si>
    <t>Расходы за счёт средств 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имеющих круглогодичной связи с сетью автомобильных дорог общего пользования, а также их капитальный ремонт и ремонт в рамках муниципальной программы "Дорожное хозяйство Петушинского района" (Закупка товаров, работ и услуг для муниципальных нужд)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</si>
  <si>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имеющих круглогодичной связи с сетью автомобильных дорог общего пользования, а также их капитальный ремонт и ремонт в рамках муниципальной программы "Дорожное хозяйство Петушинского района" (Закупка товаров, работ и услуг для муниципальных нужд)</t>
  </si>
  <si>
    <t>Иные межбюджетные трансферты администрации Пекшинского сельского поселения на осуществление полномочий муниципального района по ремонту и обустройству дорожной сети, в рамках муниципальной программы "Дорожное хозяйство Петушинского района" (Межбюджетные трансферты)</t>
  </si>
  <si>
    <t>Иные межбюджетные трансферты администрации Петушинского сельского поселения на осуществление полномочий муниципального района по ремонту и обустройству дорожной сети, в рамках муниципальной программы "Дорожное хозяйство Петушинского района"(Межбюджетные трансферты)</t>
  </si>
  <si>
    <t>КСО &lt;kso@petushki.info&gt;</t>
  </si>
  <si>
    <r>
      <t>от 21.03.2019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№ 22/3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</si>
</sst>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0.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.5"/>
      <name val="Times New Roman"/>
      <family val="1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distributed" wrapText="1"/>
    </xf>
    <xf numFmtId="0" fontId="4" fillId="0" borderId="10" xfId="0" applyFont="1" applyBorder="1" applyAlignment="1">
      <alignment vertical="distributed" wrapText="1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top"/>
    </xf>
    <xf numFmtId="187" fontId="4" fillId="29" borderId="10" xfId="0" applyNumberFormat="1" applyFont="1" applyFill="1" applyBorder="1" applyAlignment="1">
      <alignment horizontal="center" vertical="top" wrapText="1"/>
    </xf>
    <xf numFmtId="49" fontId="4" fillId="29" borderId="10" xfId="53" applyNumberFormat="1" applyFont="1" applyFill="1" applyBorder="1" applyAlignment="1">
      <alignment horizontal="center" vertical="top" wrapText="1"/>
      <protection/>
    </xf>
    <xf numFmtId="184" fontId="4" fillId="29" borderId="10" xfId="0" applyNumberFormat="1" applyFont="1" applyFill="1" applyBorder="1" applyAlignment="1" quotePrefix="1">
      <alignment horizontal="left" vertical="top" wrapText="1"/>
    </xf>
    <xf numFmtId="0" fontId="4" fillId="0" borderId="0" xfId="0" applyFont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84" fontId="4" fillId="29" borderId="10" xfId="0" applyNumberFormat="1" applyFont="1" applyFill="1" applyBorder="1" applyAlignment="1" quotePrefix="1">
      <alignment horizontal="center" vertical="top" wrapText="1"/>
    </xf>
    <xf numFmtId="49" fontId="4" fillId="29" borderId="10" xfId="0" applyNumberFormat="1" applyFont="1" applyFill="1" applyBorder="1" applyAlignment="1">
      <alignment horizontal="center" vertical="top" wrapText="1"/>
    </xf>
    <xf numFmtId="184" fontId="4" fillId="29" borderId="10" xfId="0" applyNumberFormat="1" applyFont="1" applyFill="1" applyBorder="1" applyAlignment="1">
      <alignment horizontal="left" vertical="top" wrapText="1"/>
    </xf>
    <xf numFmtId="0" fontId="4" fillId="29" borderId="0" xfId="0" applyFont="1" applyFill="1" applyAlignment="1">
      <alignment horizontal="center" wrapText="1"/>
    </xf>
    <xf numFmtId="0" fontId="4" fillId="29" borderId="0" xfId="0" applyFont="1" applyFill="1" applyAlignment="1">
      <alignment horizontal="center" vertical="top" wrapText="1"/>
    </xf>
    <xf numFmtId="0" fontId="4" fillId="29" borderId="11" xfId="0" applyFont="1" applyFill="1" applyBorder="1" applyAlignment="1">
      <alignment wrapText="1"/>
    </xf>
    <xf numFmtId="0" fontId="4" fillId="29" borderId="11" xfId="0" applyFont="1" applyFill="1" applyBorder="1" applyAlignment="1">
      <alignment horizontal="center" vertical="top" wrapText="1"/>
    </xf>
    <xf numFmtId="0" fontId="4" fillId="29" borderId="11" xfId="0" applyFont="1" applyFill="1" applyBorder="1" applyAlignment="1">
      <alignment horizontal="right" wrapText="1"/>
    </xf>
    <xf numFmtId="0" fontId="4" fillId="29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top" wrapText="1"/>
    </xf>
    <xf numFmtId="184" fontId="5" fillId="29" borderId="10" xfId="0" applyNumberFormat="1" applyFont="1" applyFill="1" applyBorder="1" applyAlignment="1" quotePrefix="1">
      <alignment horizontal="center" vertical="top" wrapText="1"/>
    </xf>
    <xf numFmtId="187" fontId="5" fillId="29" borderId="10" xfId="0" applyNumberFormat="1" applyFont="1" applyFill="1" applyBorder="1" applyAlignment="1">
      <alignment horizontal="center" vertical="top" wrapText="1"/>
    </xf>
    <xf numFmtId="3" fontId="4" fillId="29" borderId="10" xfId="0" applyNumberFormat="1" applyFont="1" applyFill="1" applyBorder="1" applyAlignment="1" quotePrefix="1">
      <alignment horizontal="center" vertical="top" wrapText="1"/>
    </xf>
    <xf numFmtId="49" fontId="4" fillId="29" borderId="10" xfId="0" applyNumberFormat="1" applyFont="1" applyFill="1" applyBorder="1" applyAlignment="1" quotePrefix="1">
      <alignment horizontal="center" vertical="top" wrapText="1"/>
    </xf>
    <xf numFmtId="49" fontId="5" fillId="29" borderId="10" xfId="0" applyNumberFormat="1" applyFont="1" applyFill="1" applyBorder="1" applyAlignment="1">
      <alignment horizontal="center" vertical="top" wrapText="1"/>
    </xf>
    <xf numFmtId="49" fontId="5" fillId="29" borderId="10" xfId="0" applyNumberFormat="1" applyFont="1" applyFill="1" applyBorder="1" applyAlignment="1" quotePrefix="1">
      <alignment horizontal="center" vertical="top" wrapText="1"/>
    </xf>
    <xf numFmtId="0" fontId="5" fillId="29" borderId="0" xfId="0" applyFont="1" applyFill="1" applyAlignment="1">
      <alignment horizontal="left" wrapText="1"/>
    </xf>
    <xf numFmtId="0" fontId="4" fillId="29" borderId="11" xfId="0" applyFont="1" applyFill="1" applyBorder="1" applyAlignment="1">
      <alignment horizontal="left" wrapText="1"/>
    </xf>
    <xf numFmtId="184" fontId="5" fillId="29" borderId="10" xfId="0" applyNumberFormat="1" applyFont="1" applyFill="1" applyBorder="1" applyAlignment="1">
      <alignment horizontal="left" vertical="top" wrapText="1"/>
    </xf>
    <xf numFmtId="184" fontId="5" fillId="29" borderId="10" xfId="0" applyNumberFormat="1" applyFont="1" applyFill="1" applyBorder="1" applyAlignment="1" quotePrefix="1">
      <alignment horizontal="left" vertical="top" wrapText="1"/>
    </xf>
    <xf numFmtId="49" fontId="5" fillId="29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29" borderId="10" xfId="0" applyNumberFormat="1" applyFont="1" applyFill="1" applyBorder="1" applyAlignment="1">
      <alignment horizontal="center" vertical="center" wrapText="1"/>
    </xf>
    <xf numFmtId="49" fontId="5" fillId="29" borderId="10" xfId="0" applyNumberFormat="1" applyFont="1" applyFill="1" applyBorder="1" applyAlignment="1" quotePrefix="1">
      <alignment horizontal="center" vertical="center" wrapText="1"/>
    </xf>
    <xf numFmtId="187" fontId="5" fillId="29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distributed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distributed" wrapText="1"/>
    </xf>
    <xf numFmtId="184" fontId="8" fillId="29" borderId="10" xfId="0" applyNumberFormat="1" applyFont="1" applyFill="1" applyBorder="1" applyAlignment="1">
      <alignment horizontal="left" vertical="top" wrapText="1"/>
    </xf>
    <xf numFmtId="184" fontId="8" fillId="29" borderId="10" xfId="0" applyNumberFormat="1" applyFont="1" applyFill="1" applyBorder="1" applyAlignment="1" quotePrefix="1">
      <alignment horizontal="center" vertical="top" wrapText="1"/>
    </xf>
    <xf numFmtId="187" fontId="8" fillId="29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84" fontId="5" fillId="29" borderId="12" xfId="0" applyNumberFormat="1" applyFont="1" applyFill="1" applyBorder="1" applyAlignment="1" quotePrefix="1">
      <alignment horizontal="left" vertical="top" wrapText="1"/>
    </xf>
    <xf numFmtId="184" fontId="5" fillId="29" borderId="12" xfId="0" applyNumberFormat="1" applyFont="1" applyFill="1" applyBorder="1" applyAlignment="1" quotePrefix="1">
      <alignment horizontal="center" vertical="top" wrapText="1"/>
    </xf>
    <xf numFmtId="187" fontId="5" fillId="29" borderId="12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distributed" wrapText="1"/>
    </xf>
    <xf numFmtId="49" fontId="5" fillId="29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49" fontId="5" fillId="29" borderId="12" xfId="0" applyNumberFormat="1" applyFont="1" applyFill="1" applyBorder="1" applyAlignment="1" quotePrefix="1">
      <alignment horizontal="center" vertical="top" wrapText="1"/>
    </xf>
    <xf numFmtId="184" fontId="4" fillId="29" borderId="10" xfId="0" applyNumberFormat="1" applyFont="1" applyFill="1" applyBorder="1" applyAlignment="1" quotePrefix="1">
      <alignment horizontal="left" vertical="distributed" wrapText="1"/>
    </xf>
    <xf numFmtId="187" fontId="4" fillId="29" borderId="12" xfId="0" applyNumberFormat="1" applyFont="1" applyFill="1" applyBorder="1" applyAlignment="1">
      <alignment horizontal="center" vertical="top" wrapText="1"/>
    </xf>
    <xf numFmtId="49" fontId="10" fillId="29" borderId="10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vertical="distributed" wrapText="1"/>
    </xf>
    <xf numFmtId="0" fontId="4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>
      <alignment vertical="distributed" wrapText="1"/>
    </xf>
    <xf numFmtId="184" fontId="4" fillId="29" borderId="10" xfId="0" applyNumberFormat="1" applyFont="1" applyFill="1" applyBorder="1" applyAlignment="1">
      <alignment horizontal="left" vertical="distributed" wrapText="1"/>
    </xf>
    <xf numFmtId="184" fontId="4" fillId="29" borderId="1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7" fillId="29" borderId="0" xfId="0" applyFont="1" applyFill="1" applyAlignment="1">
      <alignment horizontal="center" wrapText="1"/>
    </xf>
    <xf numFmtId="0" fontId="6" fillId="29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2162175</xdr:colOff>
      <xdr:row>259</xdr:row>
      <xdr:rowOff>0</xdr:rowOff>
    </xdr:from>
    <xdr:ext cx="219075" cy="447675"/>
    <xdr:sp fLocksText="0">
      <xdr:nvSpPr>
        <xdr:cNvPr id="1" name="Text Box 11"/>
        <xdr:cNvSpPr txBox="1">
          <a:spLocks noChangeArrowheads="1"/>
        </xdr:cNvSpPr>
      </xdr:nvSpPr>
      <xdr:spPr>
        <a:xfrm>
          <a:off x="2162175" y="302437800"/>
          <a:ext cx="219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259</xdr:row>
      <xdr:rowOff>0</xdr:rowOff>
    </xdr:from>
    <xdr:ext cx="219075" cy="447675"/>
    <xdr:sp fLocksText="0">
      <xdr:nvSpPr>
        <xdr:cNvPr id="2" name="Text Box 11"/>
        <xdr:cNvSpPr txBox="1">
          <a:spLocks noChangeArrowheads="1"/>
        </xdr:cNvSpPr>
      </xdr:nvSpPr>
      <xdr:spPr>
        <a:xfrm>
          <a:off x="2162175" y="302437800"/>
          <a:ext cx="219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3" name="Text Box 13054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4" name="Text Box 13055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5" name="Text Box 13057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6" name="Text Box 13077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7" name="Text Box 13078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8" name="Text Box 13086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9" name="Text Box 13087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10" name="Text Box 13054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11" name="Text Box 13055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12" name="Text Box 13057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13" name="Text Box 13077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14" name="Text Box 13078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15" name="Text Box 13086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16" name="Text Box 13087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260</xdr:row>
      <xdr:rowOff>0</xdr:rowOff>
    </xdr:from>
    <xdr:ext cx="114300" cy="95250"/>
    <xdr:sp fLocksText="0">
      <xdr:nvSpPr>
        <xdr:cNvPr id="17" name="Text Box 13054"/>
        <xdr:cNvSpPr txBox="1">
          <a:spLocks noChangeArrowheads="1"/>
        </xdr:cNvSpPr>
      </xdr:nvSpPr>
      <xdr:spPr>
        <a:xfrm>
          <a:off x="2162175" y="30303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260</xdr:row>
      <xdr:rowOff>0</xdr:rowOff>
    </xdr:from>
    <xdr:ext cx="114300" cy="95250"/>
    <xdr:sp fLocksText="0">
      <xdr:nvSpPr>
        <xdr:cNvPr id="18" name="Text Box 13055"/>
        <xdr:cNvSpPr txBox="1">
          <a:spLocks noChangeArrowheads="1"/>
        </xdr:cNvSpPr>
      </xdr:nvSpPr>
      <xdr:spPr>
        <a:xfrm>
          <a:off x="2162175" y="30303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260</xdr:row>
      <xdr:rowOff>0</xdr:rowOff>
    </xdr:from>
    <xdr:ext cx="114300" cy="95250"/>
    <xdr:sp fLocksText="0">
      <xdr:nvSpPr>
        <xdr:cNvPr id="19" name="Text Box 13057"/>
        <xdr:cNvSpPr txBox="1">
          <a:spLocks noChangeArrowheads="1"/>
        </xdr:cNvSpPr>
      </xdr:nvSpPr>
      <xdr:spPr>
        <a:xfrm>
          <a:off x="2162175" y="30303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260</xdr:row>
      <xdr:rowOff>0</xdr:rowOff>
    </xdr:from>
    <xdr:ext cx="114300" cy="95250"/>
    <xdr:sp fLocksText="0">
      <xdr:nvSpPr>
        <xdr:cNvPr id="20" name="Text Box 13077"/>
        <xdr:cNvSpPr txBox="1">
          <a:spLocks noChangeArrowheads="1"/>
        </xdr:cNvSpPr>
      </xdr:nvSpPr>
      <xdr:spPr>
        <a:xfrm>
          <a:off x="2162175" y="30303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260</xdr:row>
      <xdr:rowOff>0</xdr:rowOff>
    </xdr:from>
    <xdr:ext cx="114300" cy="95250"/>
    <xdr:sp fLocksText="0">
      <xdr:nvSpPr>
        <xdr:cNvPr id="21" name="Text Box 13078"/>
        <xdr:cNvSpPr txBox="1">
          <a:spLocks noChangeArrowheads="1"/>
        </xdr:cNvSpPr>
      </xdr:nvSpPr>
      <xdr:spPr>
        <a:xfrm>
          <a:off x="2162175" y="30303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260</xdr:row>
      <xdr:rowOff>0</xdr:rowOff>
    </xdr:from>
    <xdr:ext cx="114300" cy="95250"/>
    <xdr:sp fLocksText="0">
      <xdr:nvSpPr>
        <xdr:cNvPr id="22" name="Text Box 13086"/>
        <xdr:cNvSpPr txBox="1">
          <a:spLocks noChangeArrowheads="1"/>
        </xdr:cNvSpPr>
      </xdr:nvSpPr>
      <xdr:spPr>
        <a:xfrm>
          <a:off x="2162175" y="30303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260</xdr:row>
      <xdr:rowOff>0</xdr:rowOff>
    </xdr:from>
    <xdr:ext cx="114300" cy="95250"/>
    <xdr:sp fLocksText="0">
      <xdr:nvSpPr>
        <xdr:cNvPr id="23" name="Text Box 13087"/>
        <xdr:cNvSpPr txBox="1">
          <a:spLocks noChangeArrowheads="1"/>
        </xdr:cNvSpPr>
      </xdr:nvSpPr>
      <xdr:spPr>
        <a:xfrm>
          <a:off x="2162175" y="30303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24" name="Text Box 13054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25" name="Text Box 13055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26" name="Text Box 13057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27" name="Text Box 13077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28" name="Text Box 13078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29" name="Text Box 13086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30" name="Text Box 13087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31" name="Text Box 13054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32" name="Text Box 13055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33" name="Text Box 13057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34" name="Text Box 13077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35" name="Text Box 13078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36" name="Text Box 13086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2162175</xdr:colOff>
      <xdr:row>262</xdr:row>
      <xdr:rowOff>0</xdr:rowOff>
    </xdr:from>
    <xdr:ext cx="771525" cy="85725"/>
    <xdr:sp fLocksText="0">
      <xdr:nvSpPr>
        <xdr:cNvPr id="37" name="Text Box 13087"/>
        <xdr:cNvSpPr txBox="1">
          <a:spLocks noChangeArrowheads="1"/>
        </xdr:cNvSpPr>
      </xdr:nvSpPr>
      <xdr:spPr>
        <a:xfrm>
          <a:off x="2162175" y="305590575"/>
          <a:ext cx="771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tabSelected="1" view="pageBreakPreview" zoomScale="130" zoomScaleNormal="115" zoomScaleSheetLayoutView="130" workbookViewId="0" topLeftCell="A1">
      <selection activeCell="A7" sqref="A7"/>
    </sheetView>
  </sheetViews>
  <sheetFormatPr defaultColWidth="9.00390625" defaultRowHeight="12.75"/>
  <cols>
    <col min="1" max="1" width="53.00390625" style="1" customWidth="1"/>
    <col min="2" max="3" width="4.75390625" style="2" customWidth="1"/>
    <col min="4" max="4" width="13.625" style="10" customWidth="1"/>
    <col min="5" max="5" width="5.125" style="2" customWidth="1"/>
    <col min="6" max="6" width="20.00390625" style="2" customWidth="1"/>
    <col min="7" max="16384" width="9.125" style="59" customWidth="1"/>
  </cols>
  <sheetData>
    <row r="1" spans="4:6" ht="15.75">
      <c r="D1" s="66" t="s">
        <v>385</v>
      </c>
      <c r="E1" s="66"/>
      <c r="F1" s="66"/>
    </row>
    <row r="2" spans="4:6" ht="15.75">
      <c r="D2" s="66" t="s">
        <v>70</v>
      </c>
      <c r="E2" s="66"/>
      <c r="F2" s="66"/>
    </row>
    <row r="3" spans="4:6" ht="15.75">
      <c r="D3" s="66" t="s">
        <v>71</v>
      </c>
      <c r="E3" s="66"/>
      <c r="F3" s="66"/>
    </row>
    <row r="4" spans="4:6" ht="15.75">
      <c r="D4" s="66" t="s">
        <v>436</v>
      </c>
      <c r="E4" s="66"/>
      <c r="F4" s="66"/>
    </row>
    <row r="6" spans="2:6" ht="15.75">
      <c r="B6" s="1"/>
      <c r="C6" s="10"/>
      <c r="D6" s="66" t="s">
        <v>356</v>
      </c>
      <c r="E6" s="66"/>
      <c r="F6" s="66"/>
    </row>
    <row r="7" spans="2:6" ht="15.75">
      <c r="B7" s="1"/>
      <c r="C7" s="10"/>
      <c r="D7" s="66" t="s">
        <v>70</v>
      </c>
      <c r="E7" s="66"/>
      <c r="F7" s="66"/>
    </row>
    <row r="8" spans="2:6" ht="15.75">
      <c r="B8" s="1"/>
      <c r="C8" s="10"/>
      <c r="D8" s="66" t="s">
        <v>71</v>
      </c>
      <c r="E8" s="66"/>
      <c r="F8" s="66"/>
    </row>
    <row r="9" spans="2:6" ht="15.75">
      <c r="B9" s="1"/>
      <c r="C9" s="10"/>
      <c r="D9" s="66" t="s">
        <v>386</v>
      </c>
      <c r="E9" s="66"/>
      <c r="F9" s="66"/>
    </row>
    <row r="10" spans="2:6" ht="7.5" customHeight="1">
      <c r="B10" s="1"/>
      <c r="C10" s="10"/>
      <c r="E10" s="10"/>
      <c r="F10" s="10"/>
    </row>
    <row r="11" spans="1:6" ht="42.75" customHeight="1">
      <c r="A11" s="67" t="s">
        <v>201</v>
      </c>
      <c r="B11" s="68"/>
      <c r="C11" s="68"/>
      <c r="D11" s="68"/>
      <c r="E11" s="68"/>
      <c r="F11" s="68"/>
    </row>
    <row r="12" spans="1:6" ht="16.5" customHeight="1">
      <c r="A12" s="67" t="s">
        <v>249</v>
      </c>
      <c r="B12" s="67"/>
      <c r="C12" s="67"/>
      <c r="D12" s="67"/>
      <c r="E12" s="67"/>
      <c r="F12" s="67"/>
    </row>
    <row r="13" spans="1:6" ht="6" customHeight="1" hidden="1">
      <c r="A13" s="28"/>
      <c r="B13" s="15"/>
      <c r="C13" s="15"/>
      <c r="D13" s="16"/>
      <c r="E13" s="15"/>
      <c r="F13" s="15"/>
    </row>
    <row r="14" spans="1:6" ht="15.75" customHeight="1">
      <c r="A14" s="29"/>
      <c r="B14" s="17"/>
      <c r="C14" s="17"/>
      <c r="D14" s="18"/>
      <c r="E14" s="17"/>
      <c r="F14" s="19" t="s">
        <v>63</v>
      </c>
    </row>
    <row r="15" spans="1:6" ht="15.75">
      <c r="A15" s="20" t="s">
        <v>25</v>
      </c>
      <c r="B15" s="20" t="s">
        <v>26</v>
      </c>
      <c r="C15" s="20" t="s">
        <v>27</v>
      </c>
      <c r="D15" s="21" t="s">
        <v>28</v>
      </c>
      <c r="E15" s="20" t="s">
        <v>29</v>
      </c>
      <c r="F15" s="20" t="s">
        <v>62</v>
      </c>
    </row>
    <row r="16" spans="1:6" s="46" customFormat="1" ht="23.25" customHeight="1">
      <c r="A16" s="43" t="s">
        <v>202</v>
      </c>
      <c r="B16" s="44" t="s">
        <v>30</v>
      </c>
      <c r="C16" s="44" t="s">
        <v>30</v>
      </c>
      <c r="D16" s="44" t="s">
        <v>30</v>
      </c>
      <c r="E16" s="44" t="s">
        <v>30</v>
      </c>
      <c r="F16" s="45">
        <f>F17+F63+F78+F108+F122+F180+F203+F229+F250+F256+F259</f>
        <v>1200759.1713100001</v>
      </c>
    </row>
    <row r="17" spans="1:6" ht="15.75">
      <c r="A17" s="31" t="s">
        <v>31</v>
      </c>
      <c r="B17" s="22" t="s">
        <v>32</v>
      </c>
      <c r="C17" s="22" t="s">
        <v>30</v>
      </c>
      <c r="D17" s="22" t="s">
        <v>30</v>
      </c>
      <c r="E17" s="22" t="s">
        <v>30</v>
      </c>
      <c r="F17" s="23">
        <f>F20+F24+F38+F43+F45+F36+F18</f>
        <v>79202.14</v>
      </c>
    </row>
    <row r="18" spans="1:6" ht="47.25">
      <c r="A18" s="31" t="s">
        <v>371</v>
      </c>
      <c r="B18" s="22" t="s">
        <v>32</v>
      </c>
      <c r="C18" s="26" t="s">
        <v>14</v>
      </c>
      <c r="D18" s="22"/>
      <c r="E18" s="22"/>
      <c r="F18" s="23">
        <f>F19</f>
        <v>32.28953</v>
      </c>
    </row>
    <row r="19" spans="1:6" ht="94.5">
      <c r="A19" s="9" t="s">
        <v>372</v>
      </c>
      <c r="B19" s="12" t="s">
        <v>32</v>
      </c>
      <c r="C19" s="13" t="s">
        <v>14</v>
      </c>
      <c r="D19" s="13">
        <v>7790000110</v>
      </c>
      <c r="E19" s="12" t="s">
        <v>15</v>
      </c>
      <c r="F19" s="7">
        <v>32.28953</v>
      </c>
    </row>
    <row r="20" spans="1:6" ht="63">
      <c r="A20" s="3" t="s">
        <v>61</v>
      </c>
      <c r="B20" s="22" t="s">
        <v>32</v>
      </c>
      <c r="C20" s="22" t="s">
        <v>16</v>
      </c>
      <c r="D20" s="22"/>
      <c r="E20" s="22"/>
      <c r="F20" s="23">
        <f>SUM(F21:F23)</f>
        <v>1900.9104699999998</v>
      </c>
    </row>
    <row r="21" spans="1:6" ht="126" customHeight="1">
      <c r="A21" s="4" t="s">
        <v>357</v>
      </c>
      <c r="B21" s="12" t="s">
        <v>32</v>
      </c>
      <c r="C21" s="12" t="s">
        <v>16</v>
      </c>
      <c r="D21" s="13" t="s">
        <v>92</v>
      </c>
      <c r="E21" s="12" t="s">
        <v>15</v>
      </c>
      <c r="F21" s="7">
        <f>2154.2-32.28953-2-550</f>
        <v>1569.9104699999998</v>
      </c>
    </row>
    <row r="22" spans="1:6" ht="62.25" customHeight="1">
      <c r="A22" s="4" t="s">
        <v>74</v>
      </c>
      <c r="B22" s="12" t="s">
        <v>32</v>
      </c>
      <c r="C22" s="12" t="s">
        <v>16</v>
      </c>
      <c r="D22" s="13" t="s">
        <v>93</v>
      </c>
      <c r="E22" s="24">
        <v>200</v>
      </c>
      <c r="F22" s="7">
        <v>329</v>
      </c>
    </row>
    <row r="23" spans="1:6" ht="62.25" customHeight="1">
      <c r="A23" s="4" t="s">
        <v>394</v>
      </c>
      <c r="B23" s="12" t="s">
        <v>32</v>
      </c>
      <c r="C23" s="12" t="s">
        <v>16</v>
      </c>
      <c r="D23" s="13" t="s">
        <v>93</v>
      </c>
      <c r="E23" s="24">
        <v>800</v>
      </c>
      <c r="F23" s="7">
        <v>2</v>
      </c>
    </row>
    <row r="24" spans="1:6" ht="49.5" customHeight="1">
      <c r="A24" s="3" t="s">
        <v>8</v>
      </c>
      <c r="B24" s="22" t="s">
        <v>32</v>
      </c>
      <c r="C24" s="22" t="s">
        <v>19</v>
      </c>
      <c r="D24" s="22" t="s">
        <v>30</v>
      </c>
      <c r="E24" s="22" t="s">
        <v>30</v>
      </c>
      <c r="F24" s="23">
        <f>SUM(F25:F35)</f>
        <v>28107.5</v>
      </c>
    </row>
    <row r="25" spans="1:6" ht="96" customHeight="1">
      <c r="A25" s="4" t="s">
        <v>184</v>
      </c>
      <c r="B25" s="12" t="s">
        <v>32</v>
      </c>
      <c r="C25" s="12" t="s">
        <v>19</v>
      </c>
      <c r="D25" s="13" t="s">
        <v>99</v>
      </c>
      <c r="E25" s="12" t="s">
        <v>15</v>
      </c>
      <c r="F25" s="7">
        <v>2229.8</v>
      </c>
    </row>
    <row r="26" spans="1:6" ht="97.5" customHeight="1">
      <c r="A26" s="4" t="s">
        <v>184</v>
      </c>
      <c r="B26" s="12" t="s">
        <v>32</v>
      </c>
      <c r="C26" s="12" t="s">
        <v>19</v>
      </c>
      <c r="D26" s="13" t="s">
        <v>150</v>
      </c>
      <c r="E26" s="12" t="s">
        <v>15</v>
      </c>
      <c r="F26" s="7">
        <v>59.4</v>
      </c>
    </row>
    <row r="27" spans="1:6" ht="96.75" customHeight="1">
      <c r="A27" s="4" t="s">
        <v>185</v>
      </c>
      <c r="B27" s="12" t="s">
        <v>32</v>
      </c>
      <c r="C27" s="12" t="s">
        <v>19</v>
      </c>
      <c r="D27" s="13" t="s">
        <v>100</v>
      </c>
      <c r="E27" s="12" t="s">
        <v>15</v>
      </c>
      <c r="F27" s="7">
        <v>24265.4</v>
      </c>
    </row>
    <row r="28" spans="1:6" ht="97.5" customHeight="1">
      <c r="A28" s="4" t="s">
        <v>185</v>
      </c>
      <c r="B28" s="12" t="s">
        <v>32</v>
      </c>
      <c r="C28" s="12" t="s">
        <v>19</v>
      </c>
      <c r="D28" s="13" t="s">
        <v>101</v>
      </c>
      <c r="E28" s="24">
        <v>100</v>
      </c>
      <c r="F28" s="7">
        <v>56.3</v>
      </c>
    </row>
    <row r="29" spans="1:6" ht="64.5" customHeight="1">
      <c r="A29" s="4" t="s">
        <v>75</v>
      </c>
      <c r="B29" s="12" t="s">
        <v>32</v>
      </c>
      <c r="C29" s="12" t="s">
        <v>19</v>
      </c>
      <c r="D29" s="13" t="s">
        <v>101</v>
      </c>
      <c r="E29" s="24">
        <v>200</v>
      </c>
      <c r="F29" s="7">
        <v>50.7</v>
      </c>
    </row>
    <row r="30" spans="1:6" ht="94.5" customHeight="1">
      <c r="A30" s="4" t="s">
        <v>299</v>
      </c>
      <c r="B30" s="12" t="s">
        <v>32</v>
      </c>
      <c r="C30" s="12" t="s">
        <v>19</v>
      </c>
      <c r="D30" s="13" t="s">
        <v>233</v>
      </c>
      <c r="E30" s="24">
        <v>200</v>
      </c>
      <c r="F30" s="7">
        <v>50</v>
      </c>
    </row>
    <row r="31" spans="1:6" ht="78" customHeight="1">
      <c r="A31" s="4" t="s">
        <v>300</v>
      </c>
      <c r="B31" s="12" t="s">
        <v>32</v>
      </c>
      <c r="C31" s="12" t="s">
        <v>19</v>
      </c>
      <c r="D31" s="13" t="s">
        <v>234</v>
      </c>
      <c r="E31" s="24">
        <v>200</v>
      </c>
      <c r="F31" s="7">
        <v>150</v>
      </c>
    </row>
    <row r="32" spans="1:6" ht="111" customHeight="1">
      <c r="A32" s="4" t="s">
        <v>186</v>
      </c>
      <c r="B32" s="12" t="s">
        <v>32</v>
      </c>
      <c r="C32" s="12" t="s">
        <v>19</v>
      </c>
      <c r="D32" s="25" t="s">
        <v>102</v>
      </c>
      <c r="E32" s="12" t="s">
        <v>15</v>
      </c>
      <c r="F32" s="7">
        <v>775.6</v>
      </c>
    </row>
    <row r="33" spans="1:6" ht="96" customHeight="1">
      <c r="A33" s="4" t="s">
        <v>72</v>
      </c>
      <c r="B33" s="12" t="s">
        <v>32</v>
      </c>
      <c r="C33" s="12" t="s">
        <v>19</v>
      </c>
      <c r="D33" s="25" t="s">
        <v>102</v>
      </c>
      <c r="E33" s="24">
        <v>200</v>
      </c>
      <c r="F33" s="7">
        <v>53.3</v>
      </c>
    </row>
    <row r="34" spans="1:6" ht="125.25" customHeight="1">
      <c r="A34" s="4" t="s">
        <v>187</v>
      </c>
      <c r="B34" s="12" t="s">
        <v>32</v>
      </c>
      <c r="C34" s="12" t="s">
        <v>19</v>
      </c>
      <c r="D34" s="25" t="s">
        <v>103</v>
      </c>
      <c r="E34" s="12" t="s">
        <v>15</v>
      </c>
      <c r="F34" s="7">
        <v>357.91</v>
      </c>
    </row>
    <row r="35" spans="1:6" ht="93.75" customHeight="1">
      <c r="A35" s="4" t="s">
        <v>73</v>
      </c>
      <c r="B35" s="12" t="s">
        <v>32</v>
      </c>
      <c r="C35" s="12" t="s">
        <v>19</v>
      </c>
      <c r="D35" s="25" t="s">
        <v>103</v>
      </c>
      <c r="E35" s="12" t="s">
        <v>17</v>
      </c>
      <c r="F35" s="7">
        <v>59.09</v>
      </c>
    </row>
    <row r="36" spans="1:6" ht="15.75">
      <c r="A36" s="3" t="s">
        <v>174</v>
      </c>
      <c r="B36" s="22" t="s">
        <v>32</v>
      </c>
      <c r="C36" s="26" t="s">
        <v>35</v>
      </c>
      <c r="D36" s="25"/>
      <c r="E36" s="12"/>
      <c r="F36" s="23">
        <f>F37</f>
        <v>8.1</v>
      </c>
    </row>
    <row r="37" spans="1:6" ht="110.25">
      <c r="A37" s="4" t="s">
        <v>176</v>
      </c>
      <c r="B37" s="13" t="s">
        <v>32</v>
      </c>
      <c r="C37" s="13" t="s">
        <v>35</v>
      </c>
      <c r="D37" s="13" t="s">
        <v>175</v>
      </c>
      <c r="E37" s="13" t="s">
        <v>17</v>
      </c>
      <c r="F37" s="7">
        <v>8.1</v>
      </c>
    </row>
    <row r="38" spans="1:6" ht="48.75" customHeight="1">
      <c r="A38" s="3" t="s">
        <v>76</v>
      </c>
      <c r="B38" s="22" t="s">
        <v>32</v>
      </c>
      <c r="C38" s="22" t="s">
        <v>36</v>
      </c>
      <c r="D38" s="22" t="s">
        <v>30</v>
      </c>
      <c r="E38" s="22" t="s">
        <v>30</v>
      </c>
      <c r="F38" s="23">
        <f>SUM(F39:F42)</f>
        <v>11780.300000000001</v>
      </c>
    </row>
    <row r="39" spans="1:6" ht="109.5" customHeight="1">
      <c r="A39" s="4" t="s">
        <v>182</v>
      </c>
      <c r="B39" s="12" t="s">
        <v>32</v>
      </c>
      <c r="C39" s="12" t="s">
        <v>36</v>
      </c>
      <c r="D39" s="13" t="s">
        <v>95</v>
      </c>
      <c r="E39" s="12" t="s">
        <v>15</v>
      </c>
      <c r="F39" s="7">
        <f>3033.1+132+228</f>
        <v>3393.1</v>
      </c>
    </row>
    <row r="40" spans="1:6" ht="80.25" customHeight="1">
      <c r="A40" s="4" t="s">
        <v>77</v>
      </c>
      <c r="B40" s="12" t="s">
        <v>32</v>
      </c>
      <c r="C40" s="12" t="s">
        <v>36</v>
      </c>
      <c r="D40" s="13" t="s">
        <v>96</v>
      </c>
      <c r="E40" s="12" t="s">
        <v>17</v>
      </c>
      <c r="F40" s="7">
        <v>588.7</v>
      </c>
    </row>
    <row r="41" spans="1:6" ht="108.75" customHeight="1">
      <c r="A41" s="4" t="s">
        <v>183</v>
      </c>
      <c r="B41" s="12" t="s">
        <v>32</v>
      </c>
      <c r="C41" s="12" t="s">
        <v>36</v>
      </c>
      <c r="D41" s="13" t="s">
        <v>97</v>
      </c>
      <c r="E41" s="25">
        <v>100</v>
      </c>
      <c r="F41" s="7">
        <v>7382.3</v>
      </c>
    </row>
    <row r="42" spans="1:6" ht="78.75">
      <c r="A42" s="4" t="s">
        <v>78</v>
      </c>
      <c r="B42" s="12" t="s">
        <v>32</v>
      </c>
      <c r="C42" s="12" t="s">
        <v>36</v>
      </c>
      <c r="D42" s="13" t="s">
        <v>98</v>
      </c>
      <c r="E42" s="12" t="s">
        <v>17</v>
      </c>
      <c r="F42" s="7">
        <v>416.2</v>
      </c>
    </row>
    <row r="43" spans="1:6" ht="15.75">
      <c r="A43" s="31" t="s">
        <v>38</v>
      </c>
      <c r="B43" s="22" t="s">
        <v>32</v>
      </c>
      <c r="C43" s="22" t="s">
        <v>39</v>
      </c>
      <c r="D43" s="22" t="s">
        <v>30</v>
      </c>
      <c r="E43" s="22" t="s">
        <v>30</v>
      </c>
      <c r="F43" s="23">
        <f>F44</f>
        <v>1000</v>
      </c>
    </row>
    <row r="44" spans="1:6" ht="45.75" customHeight="1">
      <c r="A44" s="4" t="s">
        <v>79</v>
      </c>
      <c r="B44" s="12" t="s">
        <v>32</v>
      </c>
      <c r="C44" s="12" t="s">
        <v>39</v>
      </c>
      <c r="D44" s="13" t="s">
        <v>104</v>
      </c>
      <c r="E44" s="12" t="s">
        <v>18</v>
      </c>
      <c r="F44" s="7">
        <v>1000</v>
      </c>
    </row>
    <row r="45" spans="1:6" ht="15.75">
      <c r="A45" s="47" t="s">
        <v>40</v>
      </c>
      <c r="B45" s="48" t="s">
        <v>32</v>
      </c>
      <c r="C45" s="48" t="s">
        <v>41</v>
      </c>
      <c r="D45" s="48" t="s">
        <v>30</v>
      </c>
      <c r="E45" s="48" t="s">
        <v>30</v>
      </c>
      <c r="F45" s="49">
        <f>SUM(F46:F62)</f>
        <v>36373.03999999999</v>
      </c>
    </row>
    <row r="46" spans="1:6" ht="111.75" customHeight="1">
      <c r="A46" s="4" t="s">
        <v>189</v>
      </c>
      <c r="B46" s="12" t="s">
        <v>32</v>
      </c>
      <c r="C46" s="12" t="s">
        <v>41</v>
      </c>
      <c r="D46" s="13" t="s">
        <v>105</v>
      </c>
      <c r="E46" s="12" t="s">
        <v>15</v>
      </c>
      <c r="F46" s="7">
        <v>7811.2</v>
      </c>
    </row>
    <row r="47" spans="1:6" ht="81" customHeight="1">
      <c r="A47" s="4" t="s">
        <v>251</v>
      </c>
      <c r="B47" s="12" t="s">
        <v>32</v>
      </c>
      <c r="C47" s="12" t="s">
        <v>41</v>
      </c>
      <c r="D47" s="13" t="s">
        <v>250</v>
      </c>
      <c r="E47" s="25">
        <v>200</v>
      </c>
      <c r="F47" s="7">
        <v>44.3</v>
      </c>
    </row>
    <row r="48" spans="1:6" ht="97.5" customHeight="1">
      <c r="A48" s="4" t="s">
        <v>188</v>
      </c>
      <c r="B48" s="12" t="s">
        <v>32</v>
      </c>
      <c r="C48" s="12" t="s">
        <v>41</v>
      </c>
      <c r="D48" s="13" t="s">
        <v>106</v>
      </c>
      <c r="E48" s="12" t="s">
        <v>15</v>
      </c>
      <c r="F48" s="7">
        <f>2119.8+31.09+79</f>
        <v>2229.8900000000003</v>
      </c>
    </row>
    <row r="49" spans="1:6" ht="82.5" customHeight="1">
      <c r="A49" s="4" t="s">
        <v>80</v>
      </c>
      <c r="B49" s="12" t="s">
        <v>32</v>
      </c>
      <c r="C49" s="12" t="s">
        <v>41</v>
      </c>
      <c r="D49" s="13" t="s">
        <v>106</v>
      </c>
      <c r="E49" s="25">
        <v>200</v>
      </c>
      <c r="F49" s="7">
        <f>854.2-31.09</f>
        <v>823.11</v>
      </c>
    </row>
    <row r="50" spans="1:6" ht="81.75" customHeight="1">
      <c r="A50" s="4" t="s">
        <v>179</v>
      </c>
      <c r="B50" s="12" t="s">
        <v>32</v>
      </c>
      <c r="C50" s="12" t="s">
        <v>41</v>
      </c>
      <c r="D50" s="6" t="s">
        <v>107</v>
      </c>
      <c r="E50" s="13" t="s">
        <v>17</v>
      </c>
      <c r="F50" s="7">
        <v>11.1</v>
      </c>
    </row>
    <row r="51" spans="1:6" ht="79.5" customHeight="1">
      <c r="A51" s="4" t="s">
        <v>81</v>
      </c>
      <c r="B51" s="12" t="s">
        <v>32</v>
      </c>
      <c r="C51" s="12" t="s">
        <v>41</v>
      </c>
      <c r="D51" s="6" t="s">
        <v>107</v>
      </c>
      <c r="E51" s="25">
        <v>800</v>
      </c>
      <c r="F51" s="7">
        <v>754</v>
      </c>
    </row>
    <row r="52" spans="1:6" ht="66.75" customHeight="1">
      <c r="A52" s="4" t="s">
        <v>358</v>
      </c>
      <c r="B52" s="12" t="s">
        <v>32</v>
      </c>
      <c r="C52" s="12" t="s">
        <v>41</v>
      </c>
      <c r="D52" s="6" t="s">
        <v>108</v>
      </c>
      <c r="E52" s="25">
        <v>200</v>
      </c>
      <c r="F52" s="7">
        <v>460</v>
      </c>
    </row>
    <row r="53" spans="1:6" ht="49.5" customHeight="1">
      <c r="A53" s="4" t="s">
        <v>375</v>
      </c>
      <c r="B53" s="12" t="s">
        <v>32</v>
      </c>
      <c r="C53" s="12" t="s">
        <v>41</v>
      </c>
      <c r="D53" s="6" t="s">
        <v>108</v>
      </c>
      <c r="E53" s="13" t="s">
        <v>18</v>
      </c>
      <c r="F53" s="7">
        <f>49.6+30.3</f>
        <v>79.9</v>
      </c>
    </row>
    <row r="54" spans="1:6" ht="124.5" customHeight="1">
      <c r="A54" s="4" t="s">
        <v>82</v>
      </c>
      <c r="B54" s="12" t="s">
        <v>32</v>
      </c>
      <c r="C54" s="12" t="s">
        <v>41</v>
      </c>
      <c r="D54" s="6" t="s">
        <v>109</v>
      </c>
      <c r="E54" s="12" t="s">
        <v>15</v>
      </c>
      <c r="F54" s="7">
        <v>5812.1</v>
      </c>
    </row>
    <row r="55" spans="1:6" ht="97.5" customHeight="1">
      <c r="A55" s="4" t="s">
        <v>83</v>
      </c>
      <c r="B55" s="12" t="s">
        <v>32</v>
      </c>
      <c r="C55" s="12" t="s">
        <v>41</v>
      </c>
      <c r="D55" s="6" t="s">
        <v>109</v>
      </c>
      <c r="E55" s="25">
        <v>200</v>
      </c>
      <c r="F55" s="7">
        <f>8408.7+1121</f>
        <v>9529.7</v>
      </c>
    </row>
    <row r="56" spans="1:6" ht="94.5" customHeight="1">
      <c r="A56" s="4" t="s">
        <v>160</v>
      </c>
      <c r="B56" s="12" t="s">
        <v>32</v>
      </c>
      <c r="C56" s="12" t="s">
        <v>41</v>
      </c>
      <c r="D56" s="6" t="s">
        <v>109</v>
      </c>
      <c r="E56" s="25">
        <v>800</v>
      </c>
      <c r="F56" s="7">
        <v>28.1</v>
      </c>
    </row>
    <row r="57" spans="1:6" ht="61.5" customHeight="1">
      <c r="A57" s="4" t="s">
        <v>228</v>
      </c>
      <c r="B57" s="12" t="s">
        <v>32</v>
      </c>
      <c r="C57" s="12" t="s">
        <v>41</v>
      </c>
      <c r="D57" s="6" t="s">
        <v>227</v>
      </c>
      <c r="E57" s="13" t="s">
        <v>17</v>
      </c>
      <c r="F57" s="7">
        <v>100</v>
      </c>
    </row>
    <row r="58" spans="1:6" ht="109.5" customHeight="1">
      <c r="A58" s="9" t="s">
        <v>370</v>
      </c>
      <c r="B58" s="12" t="s">
        <v>32</v>
      </c>
      <c r="C58" s="12" t="s">
        <v>41</v>
      </c>
      <c r="D58" s="56" t="s">
        <v>116</v>
      </c>
      <c r="E58" s="13" t="s">
        <v>9</v>
      </c>
      <c r="F58" s="7">
        <v>1340.5</v>
      </c>
    </row>
    <row r="59" spans="1:6" ht="96.75" customHeight="1">
      <c r="A59" s="4" t="s">
        <v>159</v>
      </c>
      <c r="B59" s="12" t="s">
        <v>32</v>
      </c>
      <c r="C59" s="12" t="s">
        <v>41</v>
      </c>
      <c r="D59" s="13" t="s">
        <v>157</v>
      </c>
      <c r="E59" s="13" t="s">
        <v>9</v>
      </c>
      <c r="F59" s="7">
        <v>4826.4</v>
      </c>
    </row>
    <row r="60" spans="1:6" ht="113.25" customHeight="1">
      <c r="A60" s="4" t="s">
        <v>210</v>
      </c>
      <c r="B60" s="12" t="s">
        <v>32</v>
      </c>
      <c r="C60" s="12" t="s">
        <v>41</v>
      </c>
      <c r="D60" s="6" t="s">
        <v>158</v>
      </c>
      <c r="E60" s="13" t="s">
        <v>9</v>
      </c>
      <c r="F60" s="7">
        <v>482.64</v>
      </c>
    </row>
    <row r="61" spans="1:6" ht="111" customHeight="1">
      <c r="A61" s="4" t="s">
        <v>190</v>
      </c>
      <c r="B61" s="12" t="s">
        <v>32</v>
      </c>
      <c r="C61" s="12" t="s">
        <v>41</v>
      </c>
      <c r="D61" s="13" t="s">
        <v>110</v>
      </c>
      <c r="E61" s="12" t="s">
        <v>15</v>
      </c>
      <c r="F61" s="7">
        <v>1404.1</v>
      </c>
    </row>
    <row r="62" spans="1:6" ht="93.75" customHeight="1">
      <c r="A62" s="4" t="s">
        <v>84</v>
      </c>
      <c r="B62" s="12" t="s">
        <v>32</v>
      </c>
      <c r="C62" s="12" t="s">
        <v>41</v>
      </c>
      <c r="D62" s="13" t="s">
        <v>110</v>
      </c>
      <c r="E62" s="25">
        <v>200</v>
      </c>
      <c r="F62" s="7">
        <v>636</v>
      </c>
    </row>
    <row r="63" spans="1:6" ht="31.5">
      <c r="A63" s="31" t="s">
        <v>42</v>
      </c>
      <c r="B63" s="22" t="s">
        <v>16</v>
      </c>
      <c r="C63" s="22" t="s">
        <v>30</v>
      </c>
      <c r="D63" s="22" t="s">
        <v>30</v>
      </c>
      <c r="E63" s="22" t="s">
        <v>30</v>
      </c>
      <c r="F63" s="23">
        <f>F64+F68</f>
        <v>12335.656</v>
      </c>
    </row>
    <row r="64" spans="1:6" ht="47.25">
      <c r="A64" s="31" t="s">
        <v>43</v>
      </c>
      <c r="B64" s="22" t="s">
        <v>16</v>
      </c>
      <c r="C64" s="22" t="s">
        <v>44</v>
      </c>
      <c r="D64" s="22" t="s">
        <v>30</v>
      </c>
      <c r="E64" s="22" t="s">
        <v>30</v>
      </c>
      <c r="F64" s="23">
        <f>SUM(F65:F67)</f>
        <v>12063.356000000002</v>
      </c>
    </row>
    <row r="65" spans="1:6" ht="169.5" customHeight="1">
      <c r="A65" s="9" t="s">
        <v>426</v>
      </c>
      <c r="B65" s="12" t="s">
        <v>16</v>
      </c>
      <c r="C65" s="12" t="s">
        <v>44</v>
      </c>
      <c r="D65" s="13" t="s">
        <v>1</v>
      </c>
      <c r="E65" s="13" t="s">
        <v>15</v>
      </c>
      <c r="F65" s="7">
        <f>9350.6+544.956</f>
        <v>9895.556</v>
      </c>
    </row>
    <row r="66" spans="1:6" ht="141" customHeight="1">
      <c r="A66" s="9" t="s">
        <v>427</v>
      </c>
      <c r="B66" s="12" t="s">
        <v>16</v>
      </c>
      <c r="C66" s="12" t="s">
        <v>44</v>
      </c>
      <c r="D66" s="13" t="s">
        <v>1</v>
      </c>
      <c r="E66" s="13" t="s">
        <v>17</v>
      </c>
      <c r="F66" s="7">
        <v>2159.1</v>
      </c>
    </row>
    <row r="67" spans="1:6" ht="142.5" customHeight="1">
      <c r="A67" s="9" t="s">
        <v>428</v>
      </c>
      <c r="B67" s="12" t="s">
        <v>16</v>
      </c>
      <c r="C67" s="12" t="s">
        <v>44</v>
      </c>
      <c r="D67" s="13" t="s">
        <v>1</v>
      </c>
      <c r="E67" s="13" t="s">
        <v>18</v>
      </c>
      <c r="F67" s="7">
        <v>8.7</v>
      </c>
    </row>
    <row r="68" spans="1:6" ht="45" customHeight="1">
      <c r="A68" s="5" t="s">
        <v>149</v>
      </c>
      <c r="B68" s="26" t="s">
        <v>16</v>
      </c>
      <c r="C68" s="26" t="s">
        <v>13</v>
      </c>
      <c r="D68" s="26"/>
      <c r="E68" s="26"/>
      <c r="F68" s="23">
        <f>SUM(F69:F77)</f>
        <v>272.3</v>
      </c>
    </row>
    <row r="69" spans="1:6" ht="123.75" customHeight="1">
      <c r="A69" s="39" t="s">
        <v>254</v>
      </c>
      <c r="B69" s="13" t="s">
        <v>16</v>
      </c>
      <c r="C69" s="13" t="s">
        <v>13</v>
      </c>
      <c r="D69" s="8" t="s">
        <v>253</v>
      </c>
      <c r="E69" s="13" t="s">
        <v>17</v>
      </c>
      <c r="F69" s="7">
        <v>5</v>
      </c>
    </row>
    <row r="70" spans="1:6" ht="94.5">
      <c r="A70" s="9" t="s">
        <v>252</v>
      </c>
      <c r="B70" s="13" t="s">
        <v>16</v>
      </c>
      <c r="C70" s="13" t="s">
        <v>13</v>
      </c>
      <c r="D70" s="8" t="s">
        <v>162</v>
      </c>
      <c r="E70" s="13" t="s">
        <v>17</v>
      </c>
      <c r="F70" s="7">
        <v>50</v>
      </c>
    </row>
    <row r="71" spans="1:6" ht="126">
      <c r="A71" s="14" t="s">
        <v>256</v>
      </c>
      <c r="B71" s="13" t="s">
        <v>16</v>
      </c>
      <c r="C71" s="13" t="s">
        <v>13</v>
      </c>
      <c r="D71" s="8" t="s">
        <v>255</v>
      </c>
      <c r="E71" s="13" t="s">
        <v>17</v>
      </c>
      <c r="F71" s="7">
        <v>24</v>
      </c>
    </row>
    <row r="72" spans="1:6" ht="128.25" customHeight="1">
      <c r="A72" s="14" t="s">
        <v>301</v>
      </c>
      <c r="B72" s="13" t="s">
        <v>16</v>
      </c>
      <c r="C72" s="13" t="s">
        <v>13</v>
      </c>
      <c r="D72" s="8" t="s">
        <v>226</v>
      </c>
      <c r="E72" s="13" t="s">
        <v>17</v>
      </c>
      <c r="F72" s="7">
        <v>24</v>
      </c>
    </row>
    <row r="73" spans="1:6" ht="94.5">
      <c r="A73" s="14" t="s">
        <v>258</v>
      </c>
      <c r="B73" s="13" t="s">
        <v>16</v>
      </c>
      <c r="C73" s="13" t="s">
        <v>13</v>
      </c>
      <c r="D73" s="8" t="s">
        <v>257</v>
      </c>
      <c r="E73" s="13" t="s">
        <v>17</v>
      </c>
      <c r="F73" s="7">
        <v>20</v>
      </c>
    </row>
    <row r="74" spans="1:6" ht="126">
      <c r="A74" s="14" t="s">
        <v>262</v>
      </c>
      <c r="B74" s="13" t="s">
        <v>16</v>
      </c>
      <c r="C74" s="13" t="s">
        <v>13</v>
      </c>
      <c r="D74" s="8" t="s">
        <v>261</v>
      </c>
      <c r="E74" s="13" t="s">
        <v>17</v>
      </c>
      <c r="F74" s="7">
        <v>100</v>
      </c>
    </row>
    <row r="75" spans="1:6" ht="126">
      <c r="A75" s="14" t="s">
        <v>262</v>
      </c>
      <c r="B75" s="13" t="s">
        <v>16</v>
      </c>
      <c r="C75" s="13" t="s">
        <v>13</v>
      </c>
      <c r="D75" s="8" t="s">
        <v>263</v>
      </c>
      <c r="E75" s="13" t="s">
        <v>17</v>
      </c>
      <c r="F75" s="7">
        <v>5.3</v>
      </c>
    </row>
    <row r="76" spans="1:6" ht="94.5">
      <c r="A76" s="14" t="s">
        <v>265</v>
      </c>
      <c r="B76" s="13" t="s">
        <v>16</v>
      </c>
      <c r="C76" s="13" t="s">
        <v>13</v>
      </c>
      <c r="D76" s="8" t="s">
        <v>264</v>
      </c>
      <c r="E76" s="13" t="s">
        <v>17</v>
      </c>
      <c r="F76" s="7">
        <v>20</v>
      </c>
    </row>
    <row r="77" spans="1:6" ht="94.5">
      <c r="A77" s="14" t="s">
        <v>260</v>
      </c>
      <c r="B77" s="13" t="s">
        <v>16</v>
      </c>
      <c r="C77" s="13" t="s">
        <v>13</v>
      </c>
      <c r="D77" s="8" t="s">
        <v>259</v>
      </c>
      <c r="E77" s="13" t="s">
        <v>17</v>
      </c>
      <c r="F77" s="7">
        <v>24</v>
      </c>
    </row>
    <row r="78" spans="1:6" ht="15.75">
      <c r="A78" s="31" t="s">
        <v>45</v>
      </c>
      <c r="B78" s="22" t="s">
        <v>19</v>
      </c>
      <c r="C78" s="22" t="s">
        <v>30</v>
      </c>
      <c r="D78" s="22" t="s">
        <v>30</v>
      </c>
      <c r="E78" s="22" t="s">
        <v>30</v>
      </c>
      <c r="F78" s="23">
        <f>F79+F87+F97+F89</f>
        <v>50095.58807</v>
      </c>
    </row>
    <row r="79" spans="1:6" ht="15.75">
      <c r="A79" s="31" t="s">
        <v>7</v>
      </c>
      <c r="B79" s="22" t="s">
        <v>19</v>
      </c>
      <c r="C79" s="22" t="s">
        <v>35</v>
      </c>
      <c r="D79" s="22" t="s">
        <v>30</v>
      </c>
      <c r="E79" s="22" t="s">
        <v>30</v>
      </c>
      <c r="F79" s="23">
        <f>SUM(F80:F86)</f>
        <v>4830.4</v>
      </c>
    </row>
    <row r="80" spans="1:6" ht="156.75" customHeight="1">
      <c r="A80" s="14" t="s">
        <v>422</v>
      </c>
      <c r="B80" s="12" t="s">
        <v>19</v>
      </c>
      <c r="C80" s="12" t="s">
        <v>35</v>
      </c>
      <c r="D80" s="13" t="s">
        <v>111</v>
      </c>
      <c r="E80" s="25">
        <v>100</v>
      </c>
      <c r="F80" s="7">
        <v>2670.1</v>
      </c>
    </row>
    <row r="81" spans="1:6" ht="172.5" customHeight="1">
      <c r="A81" s="9" t="s">
        <v>423</v>
      </c>
      <c r="B81" s="12" t="s">
        <v>19</v>
      </c>
      <c r="C81" s="12" t="s">
        <v>35</v>
      </c>
      <c r="D81" s="13" t="s">
        <v>112</v>
      </c>
      <c r="E81" s="12" t="s">
        <v>17</v>
      </c>
      <c r="F81" s="7">
        <f>484.7+605</f>
        <v>1089.7</v>
      </c>
    </row>
    <row r="82" spans="1:6" ht="169.5" customHeight="1">
      <c r="A82" s="9" t="s">
        <v>0</v>
      </c>
      <c r="B82" s="12" t="s">
        <v>19</v>
      </c>
      <c r="C82" s="12" t="s">
        <v>35</v>
      </c>
      <c r="D82" s="13" t="s">
        <v>112</v>
      </c>
      <c r="E82" s="12" t="s">
        <v>18</v>
      </c>
      <c r="F82" s="7">
        <v>10</v>
      </c>
    </row>
    <row r="83" spans="1:6" ht="108.75" customHeight="1">
      <c r="A83" s="14" t="s">
        <v>267</v>
      </c>
      <c r="B83" s="12" t="s">
        <v>19</v>
      </c>
      <c r="C83" s="12" t="s">
        <v>35</v>
      </c>
      <c r="D83" s="13" t="s">
        <v>266</v>
      </c>
      <c r="E83" s="13" t="s">
        <v>17</v>
      </c>
      <c r="F83" s="7">
        <v>99</v>
      </c>
    </row>
    <row r="84" spans="1:6" ht="97.5" customHeight="1">
      <c r="A84" s="14" t="s">
        <v>269</v>
      </c>
      <c r="B84" s="12" t="s">
        <v>19</v>
      </c>
      <c r="C84" s="12" t="s">
        <v>35</v>
      </c>
      <c r="D84" s="13" t="s">
        <v>268</v>
      </c>
      <c r="E84" s="13" t="s">
        <v>17</v>
      </c>
      <c r="F84" s="7">
        <v>214.2</v>
      </c>
    </row>
    <row r="85" spans="1:6" ht="65.25" customHeight="1">
      <c r="A85" s="9" t="s">
        <v>3</v>
      </c>
      <c r="B85" s="12" t="s">
        <v>19</v>
      </c>
      <c r="C85" s="12" t="s">
        <v>35</v>
      </c>
      <c r="D85" s="6" t="s">
        <v>2</v>
      </c>
      <c r="E85" s="13" t="s">
        <v>17</v>
      </c>
      <c r="F85" s="7">
        <v>200</v>
      </c>
    </row>
    <row r="86" spans="1:6" ht="94.5">
      <c r="A86" s="4" t="s">
        <v>155</v>
      </c>
      <c r="B86" s="12" t="s">
        <v>19</v>
      </c>
      <c r="C86" s="12" t="s">
        <v>35</v>
      </c>
      <c r="D86" s="6" t="s">
        <v>156</v>
      </c>
      <c r="E86" s="13" t="s">
        <v>17</v>
      </c>
      <c r="F86" s="7">
        <v>547.4</v>
      </c>
    </row>
    <row r="87" spans="1:6" ht="18" customHeight="1">
      <c r="A87" s="31" t="s">
        <v>33</v>
      </c>
      <c r="B87" s="22" t="s">
        <v>19</v>
      </c>
      <c r="C87" s="22" t="s">
        <v>34</v>
      </c>
      <c r="D87" s="22" t="s">
        <v>30</v>
      </c>
      <c r="E87" s="22" t="s">
        <v>30</v>
      </c>
      <c r="F87" s="23">
        <f>SUM(F88:F88)</f>
        <v>4640</v>
      </c>
    </row>
    <row r="88" spans="1:6" ht="94.5">
      <c r="A88" s="9" t="s">
        <v>235</v>
      </c>
      <c r="B88" s="12" t="s">
        <v>19</v>
      </c>
      <c r="C88" s="12" t="s">
        <v>34</v>
      </c>
      <c r="D88" s="13" t="s">
        <v>113</v>
      </c>
      <c r="E88" s="25">
        <v>800</v>
      </c>
      <c r="F88" s="7">
        <v>4640</v>
      </c>
    </row>
    <row r="89" spans="1:6" s="60" customFormat="1" ht="19.5" customHeight="1">
      <c r="A89" s="33" t="s">
        <v>85</v>
      </c>
      <c r="B89" s="34" t="s">
        <v>19</v>
      </c>
      <c r="C89" s="34" t="s">
        <v>44</v>
      </c>
      <c r="D89" s="35"/>
      <c r="E89" s="36"/>
      <c r="F89" s="37">
        <f>SUM(F90:F96)</f>
        <v>38745.18807</v>
      </c>
    </row>
    <row r="90" spans="1:6" ht="96.75" customHeight="1">
      <c r="A90" s="9" t="s">
        <v>435</v>
      </c>
      <c r="B90" s="6" t="s">
        <v>19</v>
      </c>
      <c r="C90" s="6" t="s">
        <v>44</v>
      </c>
      <c r="D90" s="13" t="s">
        <v>114</v>
      </c>
      <c r="E90" s="13" t="s">
        <v>17</v>
      </c>
      <c r="F90" s="7">
        <f>11829.9+1885.28807-1211.958</f>
        <v>12503.23007</v>
      </c>
    </row>
    <row r="91" spans="1:6" ht="109.5" customHeight="1">
      <c r="A91" s="9" t="s">
        <v>429</v>
      </c>
      <c r="B91" s="6" t="s">
        <v>19</v>
      </c>
      <c r="C91" s="6" t="s">
        <v>44</v>
      </c>
      <c r="D91" s="13" t="s">
        <v>395</v>
      </c>
      <c r="E91" s="13" t="s">
        <v>17</v>
      </c>
      <c r="F91" s="7">
        <v>14000</v>
      </c>
    </row>
    <row r="92" spans="1:6" ht="96" customHeight="1">
      <c r="A92" s="9" t="s">
        <v>430</v>
      </c>
      <c r="B92" s="6" t="s">
        <v>19</v>
      </c>
      <c r="C92" s="6" t="s">
        <v>44</v>
      </c>
      <c r="D92" s="13" t="s">
        <v>405</v>
      </c>
      <c r="E92" s="13" t="s">
        <v>17</v>
      </c>
      <c r="F92" s="7">
        <v>998.958</v>
      </c>
    </row>
    <row r="93" spans="1:6" ht="171.75" customHeight="1">
      <c r="A93" s="14" t="s">
        <v>431</v>
      </c>
      <c r="B93" s="6" t="s">
        <v>19</v>
      </c>
      <c r="C93" s="6" t="s">
        <v>44</v>
      </c>
      <c r="D93" s="13" t="s">
        <v>398</v>
      </c>
      <c r="E93" s="13" t="s">
        <v>17</v>
      </c>
      <c r="F93" s="7">
        <v>4030</v>
      </c>
    </row>
    <row r="94" spans="1:6" ht="156.75" customHeight="1">
      <c r="A94" s="14" t="s">
        <v>432</v>
      </c>
      <c r="B94" s="6" t="s">
        <v>19</v>
      </c>
      <c r="C94" s="6" t="s">
        <v>44</v>
      </c>
      <c r="D94" s="13" t="s">
        <v>404</v>
      </c>
      <c r="E94" s="13" t="s">
        <v>17</v>
      </c>
      <c r="F94" s="7">
        <v>213</v>
      </c>
    </row>
    <row r="95" spans="1:6" ht="110.25">
      <c r="A95" s="38" t="s">
        <v>433</v>
      </c>
      <c r="B95" s="6" t="s">
        <v>19</v>
      </c>
      <c r="C95" s="6" t="s">
        <v>44</v>
      </c>
      <c r="D95" s="13" t="s">
        <v>229</v>
      </c>
      <c r="E95" s="13" t="s">
        <v>20</v>
      </c>
      <c r="F95" s="7">
        <v>4000</v>
      </c>
    </row>
    <row r="96" spans="1:6" ht="95.25" customHeight="1">
      <c r="A96" s="38" t="s">
        <v>434</v>
      </c>
      <c r="B96" s="6" t="s">
        <v>19</v>
      </c>
      <c r="C96" s="6" t="s">
        <v>44</v>
      </c>
      <c r="D96" s="13" t="s">
        <v>216</v>
      </c>
      <c r="E96" s="13" t="s">
        <v>20</v>
      </c>
      <c r="F96" s="7">
        <v>3000</v>
      </c>
    </row>
    <row r="97" spans="1:6" ht="31.5">
      <c r="A97" s="47" t="s">
        <v>10</v>
      </c>
      <c r="B97" s="48" t="s">
        <v>19</v>
      </c>
      <c r="C97" s="48" t="s">
        <v>11</v>
      </c>
      <c r="D97" s="48" t="s">
        <v>30</v>
      </c>
      <c r="E97" s="48" t="s">
        <v>30</v>
      </c>
      <c r="F97" s="49">
        <f>SUM(F98:F107)</f>
        <v>1880</v>
      </c>
    </row>
    <row r="98" spans="1:6" ht="65.25" customHeight="1">
      <c r="A98" s="9" t="s">
        <v>86</v>
      </c>
      <c r="B98" s="12" t="s">
        <v>19</v>
      </c>
      <c r="C98" s="12" t="s">
        <v>11</v>
      </c>
      <c r="D98" s="13" t="s">
        <v>115</v>
      </c>
      <c r="E98" s="25">
        <v>200</v>
      </c>
      <c r="F98" s="7">
        <v>520</v>
      </c>
    </row>
    <row r="99" spans="1:6" ht="75" customHeight="1">
      <c r="A99" s="39" t="s">
        <v>236</v>
      </c>
      <c r="B99" s="12" t="s">
        <v>19</v>
      </c>
      <c r="C99" s="12" t="s">
        <v>11</v>
      </c>
      <c r="D99" s="13" t="s">
        <v>173</v>
      </c>
      <c r="E99" s="13" t="s">
        <v>17</v>
      </c>
      <c r="F99" s="7">
        <v>15</v>
      </c>
    </row>
    <row r="100" spans="1:6" ht="81" customHeight="1">
      <c r="A100" s="14" t="s">
        <v>271</v>
      </c>
      <c r="B100" s="12" t="s">
        <v>19</v>
      </c>
      <c r="C100" s="12" t="s">
        <v>11</v>
      </c>
      <c r="D100" s="13" t="s">
        <v>270</v>
      </c>
      <c r="E100" s="13" t="s">
        <v>17</v>
      </c>
      <c r="F100" s="7">
        <v>35</v>
      </c>
    </row>
    <row r="101" spans="1:6" ht="81.75" customHeight="1">
      <c r="A101" s="40" t="s">
        <v>237</v>
      </c>
      <c r="B101" s="12" t="s">
        <v>19</v>
      </c>
      <c r="C101" s="12" t="s">
        <v>11</v>
      </c>
      <c r="D101" s="13" t="s">
        <v>191</v>
      </c>
      <c r="E101" s="13" t="s">
        <v>17</v>
      </c>
      <c r="F101" s="7">
        <v>200</v>
      </c>
    </row>
    <row r="102" spans="1:6" ht="81.75" customHeight="1">
      <c r="A102" s="40" t="s">
        <v>238</v>
      </c>
      <c r="B102" s="12" t="s">
        <v>19</v>
      </c>
      <c r="C102" s="12" t="s">
        <v>11</v>
      </c>
      <c r="D102" s="13" t="s">
        <v>225</v>
      </c>
      <c r="E102" s="13" t="s">
        <v>17</v>
      </c>
      <c r="F102" s="7">
        <v>100</v>
      </c>
    </row>
    <row r="103" spans="1:6" ht="79.5" customHeight="1">
      <c r="A103" s="40" t="s">
        <v>273</v>
      </c>
      <c r="B103" s="12" t="s">
        <v>19</v>
      </c>
      <c r="C103" s="12" t="s">
        <v>11</v>
      </c>
      <c r="D103" s="13" t="s">
        <v>272</v>
      </c>
      <c r="E103" s="13" t="s">
        <v>17</v>
      </c>
      <c r="F103" s="7">
        <v>80</v>
      </c>
    </row>
    <row r="104" spans="1:6" ht="107.25" customHeight="1">
      <c r="A104" s="40" t="s">
        <v>239</v>
      </c>
      <c r="B104" s="12" t="s">
        <v>19</v>
      </c>
      <c r="C104" s="12" t="s">
        <v>11</v>
      </c>
      <c r="D104" s="13" t="s">
        <v>223</v>
      </c>
      <c r="E104" s="13" t="s">
        <v>17</v>
      </c>
      <c r="F104" s="7">
        <v>140</v>
      </c>
    </row>
    <row r="105" spans="1:6" ht="79.5" customHeight="1">
      <c r="A105" s="40" t="s">
        <v>240</v>
      </c>
      <c r="B105" s="12" t="s">
        <v>19</v>
      </c>
      <c r="C105" s="12" t="s">
        <v>11</v>
      </c>
      <c r="D105" s="13" t="s">
        <v>224</v>
      </c>
      <c r="E105" s="13" t="s">
        <v>18</v>
      </c>
      <c r="F105" s="7">
        <v>90</v>
      </c>
    </row>
    <row r="106" spans="1:6" ht="93.75" customHeight="1">
      <c r="A106" s="41" t="s">
        <v>171</v>
      </c>
      <c r="B106" s="12" t="s">
        <v>19</v>
      </c>
      <c r="C106" s="12" t="s">
        <v>11</v>
      </c>
      <c r="D106" s="13" t="s">
        <v>170</v>
      </c>
      <c r="E106" s="13" t="s">
        <v>17</v>
      </c>
      <c r="F106" s="7">
        <v>280</v>
      </c>
    </row>
    <row r="107" spans="1:6" ht="95.25" customHeight="1">
      <c r="A107" s="41" t="s">
        <v>167</v>
      </c>
      <c r="B107" s="12" t="s">
        <v>19</v>
      </c>
      <c r="C107" s="12" t="s">
        <v>11</v>
      </c>
      <c r="D107" s="13" t="s">
        <v>166</v>
      </c>
      <c r="E107" s="13" t="s">
        <v>17</v>
      </c>
      <c r="F107" s="7">
        <v>420</v>
      </c>
    </row>
    <row r="108" spans="1:6" s="61" customFormat="1" ht="37.5">
      <c r="A108" s="42" t="s">
        <v>90</v>
      </c>
      <c r="B108" s="22" t="s">
        <v>35</v>
      </c>
      <c r="C108" s="27" t="s">
        <v>91</v>
      </c>
      <c r="D108" s="26"/>
      <c r="E108" s="26"/>
      <c r="F108" s="23">
        <f>F109+F120+F114</f>
        <v>10187.481</v>
      </c>
    </row>
    <row r="109" spans="1:6" s="62" customFormat="1" ht="15.75">
      <c r="A109" s="3" t="s">
        <v>4</v>
      </c>
      <c r="B109" s="26" t="s">
        <v>35</v>
      </c>
      <c r="C109" s="26" t="s">
        <v>32</v>
      </c>
      <c r="D109" s="26"/>
      <c r="E109" s="26"/>
      <c r="F109" s="23">
        <f>SUM(F110:F113)</f>
        <v>3519.581</v>
      </c>
    </row>
    <row r="110" spans="1:6" ht="63">
      <c r="A110" s="4" t="s">
        <v>6</v>
      </c>
      <c r="B110" s="13" t="s">
        <v>35</v>
      </c>
      <c r="C110" s="13" t="s">
        <v>32</v>
      </c>
      <c r="D110" s="13" t="s">
        <v>5</v>
      </c>
      <c r="E110" s="13" t="s">
        <v>17</v>
      </c>
      <c r="F110" s="7">
        <v>180</v>
      </c>
    </row>
    <row r="111" spans="1:6" ht="110.25">
      <c r="A111" s="14" t="s">
        <v>243</v>
      </c>
      <c r="B111" s="13" t="s">
        <v>35</v>
      </c>
      <c r="C111" s="13" t="s">
        <v>32</v>
      </c>
      <c r="D111" s="13" t="s">
        <v>194</v>
      </c>
      <c r="E111" s="13" t="s">
        <v>12</v>
      </c>
      <c r="F111" s="7">
        <v>2833.3</v>
      </c>
    </row>
    <row r="112" spans="1:6" ht="110.25">
      <c r="A112" s="14" t="s">
        <v>244</v>
      </c>
      <c r="B112" s="13" t="s">
        <v>35</v>
      </c>
      <c r="C112" s="13" t="s">
        <v>32</v>
      </c>
      <c r="D112" s="13" t="s">
        <v>195</v>
      </c>
      <c r="E112" s="13" t="s">
        <v>12</v>
      </c>
      <c r="F112" s="7">
        <v>500</v>
      </c>
    </row>
    <row r="113" spans="1:6" ht="63">
      <c r="A113" s="14" t="s">
        <v>421</v>
      </c>
      <c r="B113" s="13" t="s">
        <v>35</v>
      </c>
      <c r="C113" s="13" t="s">
        <v>32</v>
      </c>
      <c r="D113" s="13" t="s">
        <v>420</v>
      </c>
      <c r="E113" s="13" t="s">
        <v>17</v>
      </c>
      <c r="F113" s="7">
        <v>6.281</v>
      </c>
    </row>
    <row r="114" spans="1:6" s="62" customFormat="1" ht="15.75">
      <c r="A114" s="3" t="s">
        <v>192</v>
      </c>
      <c r="B114" s="26" t="s">
        <v>35</v>
      </c>
      <c r="C114" s="26" t="s">
        <v>14</v>
      </c>
      <c r="D114" s="26"/>
      <c r="E114" s="26"/>
      <c r="F114" s="23">
        <f>SUM(F115:F119)</f>
        <v>6335.9</v>
      </c>
    </row>
    <row r="115" spans="1:6" ht="78.75" customHeight="1">
      <c r="A115" s="4" t="s">
        <v>396</v>
      </c>
      <c r="B115" s="13" t="s">
        <v>35</v>
      </c>
      <c r="C115" s="13" t="s">
        <v>14</v>
      </c>
      <c r="D115" s="13" t="s">
        <v>169</v>
      </c>
      <c r="E115" s="13" t="s">
        <v>17</v>
      </c>
      <c r="F115" s="7">
        <v>700</v>
      </c>
    </row>
    <row r="116" spans="1:6" ht="92.25" customHeight="1">
      <c r="A116" s="4" t="s">
        <v>397</v>
      </c>
      <c r="B116" s="13" t="s">
        <v>35</v>
      </c>
      <c r="C116" s="13" t="s">
        <v>14</v>
      </c>
      <c r="D116" s="13" t="s">
        <v>221</v>
      </c>
      <c r="E116" s="13" t="s">
        <v>12</v>
      </c>
      <c r="F116" s="55">
        <v>300</v>
      </c>
    </row>
    <row r="117" spans="1:6" ht="215.25" customHeight="1">
      <c r="A117" s="63" t="s">
        <v>424</v>
      </c>
      <c r="B117" s="13" t="s">
        <v>35</v>
      </c>
      <c r="C117" s="13" t="s">
        <v>14</v>
      </c>
      <c r="D117" s="13" t="s">
        <v>222</v>
      </c>
      <c r="E117" s="13" t="s">
        <v>12</v>
      </c>
      <c r="F117" s="55">
        <v>4790</v>
      </c>
    </row>
    <row r="118" spans="1:6" ht="157.5" customHeight="1">
      <c r="A118" s="57" t="s">
        <v>218</v>
      </c>
      <c r="B118" s="13" t="s">
        <v>35</v>
      </c>
      <c r="C118" s="13" t="s">
        <v>14</v>
      </c>
      <c r="D118" s="13" t="s">
        <v>230</v>
      </c>
      <c r="E118" s="13" t="s">
        <v>17</v>
      </c>
      <c r="F118" s="55">
        <v>107.4</v>
      </c>
    </row>
    <row r="119" spans="1:6" ht="171.75" customHeight="1">
      <c r="A119" s="57" t="s">
        <v>425</v>
      </c>
      <c r="B119" s="13" t="s">
        <v>35</v>
      </c>
      <c r="C119" s="13" t="s">
        <v>14</v>
      </c>
      <c r="D119" s="13" t="s">
        <v>230</v>
      </c>
      <c r="E119" s="13" t="s">
        <v>12</v>
      </c>
      <c r="F119" s="55">
        <v>438.5</v>
      </c>
    </row>
    <row r="120" spans="1:6" s="62" customFormat="1" ht="31.5">
      <c r="A120" s="50" t="s">
        <v>203</v>
      </c>
      <c r="B120" s="51" t="s">
        <v>35</v>
      </c>
      <c r="C120" s="51" t="s">
        <v>35</v>
      </c>
      <c r="D120" s="52"/>
      <c r="E120" s="51"/>
      <c r="F120" s="49">
        <f>F121</f>
        <v>332</v>
      </c>
    </row>
    <row r="121" spans="1:6" ht="128.25" customHeight="1">
      <c r="A121" s="40" t="s">
        <v>200</v>
      </c>
      <c r="B121" s="13" t="s">
        <v>35</v>
      </c>
      <c r="C121" s="13" t="s">
        <v>35</v>
      </c>
      <c r="D121" s="6" t="s">
        <v>163</v>
      </c>
      <c r="E121" s="13" t="s">
        <v>15</v>
      </c>
      <c r="F121" s="7">
        <v>332</v>
      </c>
    </row>
    <row r="122" spans="1:6" ht="17.25" customHeight="1">
      <c r="A122" s="31" t="s">
        <v>22</v>
      </c>
      <c r="B122" s="22" t="s">
        <v>37</v>
      </c>
      <c r="C122" s="22" t="s">
        <v>30</v>
      </c>
      <c r="D122" s="22" t="s">
        <v>30</v>
      </c>
      <c r="E122" s="22" t="s">
        <v>30</v>
      </c>
      <c r="F122" s="23">
        <f>F123+F131+F162+F168+F148</f>
        <v>855396</v>
      </c>
    </row>
    <row r="123" spans="1:6" ht="17.25" customHeight="1">
      <c r="A123" s="31" t="s">
        <v>23</v>
      </c>
      <c r="B123" s="22" t="s">
        <v>37</v>
      </c>
      <c r="C123" s="22" t="s">
        <v>32</v>
      </c>
      <c r="D123" s="22" t="s">
        <v>30</v>
      </c>
      <c r="E123" s="22" t="s">
        <v>30</v>
      </c>
      <c r="F123" s="23">
        <f>SUM(F124:F130)</f>
        <v>291269.6</v>
      </c>
    </row>
    <row r="124" spans="1:6" ht="111" customHeight="1">
      <c r="A124" s="9" t="s">
        <v>302</v>
      </c>
      <c r="B124" s="12" t="s">
        <v>37</v>
      </c>
      <c r="C124" s="12" t="s">
        <v>32</v>
      </c>
      <c r="D124" s="13" t="s">
        <v>117</v>
      </c>
      <c r="E124" s="25">
        <v>600</v>
      </c>
      <c r="F124" s="7">
        <f>190006.6-3036.5</f>
        <v>186970.1</v>
      </c>
    </row>
    <row r="125" spans="1:6" ht="126.75" customHeight="1">
      <c r="A125" s="9" t="s">
        <v>303</v>
      </c>
      <c r="B125" s="12" t="s">
        <v>37</v>
      </c>
      <c r="C125" s="12" t="s">
        <v>32</v>
      </c>
      <c r="D125" s="13" t="s">
        <v>118</v>
      </c>
      <c r="E125" s="13" t="s">
        <v>17</v>
      </c>
      <c r="F125" s="7">
        <v>31</v>
      </c>
    </row>
    <row r="126" spans="1:6" ht="128.25" customHeight="1">
      <c r="A126" s="9" t="s">
        <v>304</v>
      </c>
      <c r="B126" s="12" t="s">
        <v>37</v>
      </c>
      <c r="C126" s="12" t="s">
        <v>32</v>
      </c>
      <c r="D126" s="13" t="s">
        <v>118</v>
      </c>
      <c r="E126" s="13" t="s">
        <v>21</v>
      </c>
      <c r="F126" s="7">
        <v>3100</v>
      </c>
    </row>
    <row r="127" spans="1:6" ht="124.5" customHeight="1">
      <c r="A127" s="14" t="s">
        <v>305</v>
      </c>
      <c r="B127" s="12" t="s">
        <v>37</v>
      </c>
      <c r="C127" s="12" t="s">
        <v>32</v>
      </c>
      <c r="D127" s="13" t="s">
        <v>214</v>
      </c>
      <c r="E127" s="13" t="s">
        <v>9</v>
      </c>
      <c r="F127" s="7">
        <v>500</v>
      </c>
    </row>
    <row r="128" spans="1:6" ht="126" customHeight="1">
      <c r="A128" s="9" t="s">
        <v>306</v>
      </c>
      <c r="B128" s="12" t="s">
        <v>37</v>
      </c>
      <c r="C128" s="12" t="s">
        <v>32</v>
      </c>
      <c r="D128" s="13" t="s">
        <v>119</v>
      </c>
      <c r="E128" s="13" t="s">
        <v>9</v>
      </c>
      <c r="F128" s="7">
        <v>100032</v>
      </c>
    </row>
    <row r="129" spans="1:6" ht="111" customHeight="1">
      <c r="A129" s="14" t="s">
        <v>390</v>
      </c>
      <c r="B129" s="12" t="s">
        <v>37</v>
      </c>
      <c r="C129" s="12" t="s">
        <v>32</v>
      </c>
      <c r="D129" s="13" t="s">
        <v>389</v>
      </c>
      <c r="E129" s="13" t="s">
        <v>9</v>
      </c>
      <c r="F129" s="7">
        <v>336.5</v>
      </c>
    </row>
    <row r="130" spans="1:6" ht="111" customHeight="1">
      <c r="A130" s="65" t="s">
        <v>414</v>
      </c>
      <c r="B130" s="12" t="s">
        <v>37</v>
      </c>
      <c r="C130" s="12" t="s">
        <v>32</v>
      </c>
      <c r="D130" s="13" t="s">
        <v>413</v>
      </c>
      <c r="E130" s="13" t="s">
        <v>9</v>
      </c>
      <c r="F130" s="55">
        <v>300</v>
      </c>
    </row>
    <row r="131" spans="1:6" ht="19.5" customHeight="1">
      <c r="A131" s="47" t="s">
        <v>24</v>
      </c>
      <c r="B131" s="48" t="s">
        <v>37</v>
      </c>
      <c r="C131" s="48" t="s">
        <v>14</v>
      </c>
      <c r="D131" s="53" t="s">
        <v>30</v>
      </c>
      <c r="E131" s="48" t="s">
        <v>30</v>
      </c>
      <c r="F131" s="49">
        <f>SUM(F132:F147)</f>
        <v>428010.80000000005</v>
      </c>
    </row>
    <row r="132" spans="1:6" ht="123.75" customHeight="1">
      <c r="A132" s="9" t="s">
        <v>307</v>
      </c>
      <c r="B132" s="12" t="s">
        <v>37</v>
      </c>
      <c r="C132" s="12" t="s">
        <v>14</v>
      </c>
      <c r="D132" s="13" t="s">
        <v>120</v>
      </c>
      <c r="E132" s="13" t="s">
        <v>9</v>
      </c>
      <c r="F132" s="7">
        <v>83296.3</v>
      </c>
    </row>
    <row r="133" spans="1:6" ht="202.5" customHeight="1">
      <c r="A133" s="14" t="s">
        <v>308</v>
      </c>
      <c r="B133" s="13" t="s">
        <v>37</v>
      </c>
      <c r="C133" s="13" t="s">
        <v>14</v>
      </c>
      <c r="D133" s="13" t="s">
        <v>121</v>
      </c>
      <c r="E133" s="13" t="s">
        <v>9</v>
      </c>
      <c r="F133" s="7">
        <v>303033</v>
      </c>
    </row>
    <row r="134" spans="1:6" ht="183.75" customHeight="1">
      <c r="A134" s="4" t="s">
        <v>309</v>
      </c>
      <c r="B134" s="13" t="s">
        <v>37</v>
      </c>
      <c r="C134" s="13" t="s">
        <v>14</v>
      </c>
      <c r="D134" s="13" t="s">
        <v>197</v>
      </c>
      <c r="E134" s="13" t="s">
        <v>9</v>
      </c>
      <c r="F134" s="7">
        <v>8446</v>
      </c>
    </row>
    <row r="135" spans="1:6" ht="168.75" customHeight="1">
      <c r="A135" s="4" t="s">
        <v>366</v>
      </c>
      <c r="B135" s="13" t="s">
        <v>37</v>
      </c>
      <c r="C135" s="13" t="s">
        <v>14</v>
      </c>
      <c r="D135" s="13" t="s">
        <v>199</v>
      </c>
      <c r="E135" s="13" t="s">
        <v>9</v>
      </c>
      <c r="F135" s="7">
        <v>8491.6</v>
      </c>
    </row>
    <row r="136" spans="1:6" ht="156" customHeight="1">
      <c r="A136" s="14" t="s">
        <v>310</v>
      </c>
      <c r="B136" s="12" t="s">
        <v>37</v>
      </c>
      <c r="C136" s="12" t="s">
        <v>14</v>
      </c>
      <c r="D136" s="13" t="s">
        <v>123</v>
      </c>
      <c r="E136" s="13" t="s">
        <v>9</v>
      </c>
      <c r="F136" s="7">
        <v>687.4</v>
      </c>
    </row>
    <row r="137" spans="1:6" ht="127.5" customHeight="1">
      <c r="A137" s="9" t="s">
        <v>303</v>
      </c>
      <c r="B137" s="12" t="s">
        <v>37</v>
      </c>
      <c r="C137" s="12" t="s">
        <v>14</v>
      </c>
      <c r="D137" s="25" t="s">
        <v>118</v>
      </c>
      <c r="E137" s="25" t="s">
        <v>17</v>
      </c>
      <c r="F137" s="7">
        <v>49</v>
      </c>
    </row>
    <row r="138" spans="1:6" ht="125.25" customHeight="1">
      <c r="A138" s="9" t="s">
        <v>359</v>
      </c>
      <c r="B138" s="12" t="s">
        <v>37</v>
      </c>
      <c r="C138" s="12" t="s">
        <v>14</v>
      </c>
      <c r="D138" s="25" t="s">
        <v>118</v>
      </c>
      <c r="E138" s="25">
        <v>300</v>
      </c>
      <c r="F138" s="7">
        <v>4900</v>
      </c>
    </row>
    <row r="139" spans="1:6" ht="153.75" customHeight="1">
      <c r="A139" s="64" t="s">
        <v>382</v>
      </c>
      <c r="B139" s="12" t="s">
        <v>37</v>
      </c>
      <c r="C139" s="12" t="s">
        <v>14</v>
      </c>
      <c r="D139" s="13" t="s">
        <v>381</v>
      </c>
      <c r="E139" s="13" t="s">
        <v>9</v>
      </c>
      <c r="F139" s="7">
        <v>4970</v>
      </c>
    </row>
    <row r="140" spans="1:6" ht="125.25" customHeight="1">
      <c r="A140" s="64" t="s">
        <v>384</v>
      </c>
      <c r="B140" s="12" t="s">
        <v>37</v>
      </c>
      <c r="C140" s="12" t="s">
        <v>14</v>
      </c>
      <c r="D140" s="13" t="s">
        <v>383</v>
      </c>
      <c r="E140" s="13" t="s">
        <v>9</v>
      </c>
      <c r="F140" s="7">
        <v>262</v>
      </c>
    </row>
    <row r="141" spans="1:6" ht="143.25" customHeight="1">
      <c r="A141" s="64" t="s">
        <v>379</v>
      </c>
      <c r="B141" s="12" t="s">
        <v>37</v>
      </c>
      <c r="C141" s="12" t="s">
        <v>14</v>
      </c>
      <c r="D141" s="13" t="s">
        <v>378</v>
      </c>
      <c r="E141" s="13" t="s">
        <v>9</v>
      </c>
      <c r="F141" s="7">
        <v>1656.4</v>
      </c>
    </row>
    <row r="142" spans="1:6" ht="125.25" customHeight="1">
      <c r="A142" s="64" t="s">
        <v>380</v>
      </c>
      <c r="B142" s="12" t="s">
        <v>37</v>
      </c>
      <c r="C142" s="12" t="s">
        <v>14</v>
      </c>
      <c r="D142" s="13" t="s">
        <v>378</v>
      </c>
      <c r="E142" s="13" t="s">
        <v>9</v>
      </c>
      <c r="F142" s="7">
        <v>17</v>
      </c>
    </row>
    <row r="143" spans="1:6" ht="139.5" customHeight="1">
      <c r="A143" s="54" t="s">
        <v>311</v>
      </c>
      <c r="B143" s="12" t="s">
        <v>37</v>
      </c>
      <c r="C143" s="12" t="s">
        <v>14</v>
      </c>
      <c r="D143" s="13" t="s">
        <v>365</v>
      </c>
      <c r="E143" s="13" t="s">
        <v>9</v>
      </c>
      <c r="F143" s="7">
        <v>1392.4</v>
      </c>
    </row>
    <row r="144" spans="1:6" ht="140.25" customHeight="1">
      <c r="A144" s="9" t="s">
        <v>312</v>
      </c>
      <c r="B144" s="12" t="s">
        <v>37</v>
      </c>
      <c r="C144" s="12" t="s">
        <v>14</v>
      </c>
      <c r="D144" s="13" t="s">
        <v>365</v>
      </c>
      <c r="E144" s="13" t="s">
        <v>9</v>
      </c>
      <c r="F144" s="7">
        <v>915.7</v>
      </c>
    </row>
    <row r="145" spans="1:6" ht="114" customHeight="1">
      <c r="A145" s="14" t="s">
        <v>275</v>
      </c>
      <c r="B145" s="12" t="s">
        <v>37</v>
      </c>
      <c r="C145" s="12" t="s">
        <v>14</v>
      </c>
      <c r="D145" s="13" t="s">
        <v>274</v>
      </c>
      <c r="E145" s="13" t="s">
        <v>9</v>
      </c>
      <c r="F145" s="7">
        <f>3300+3800</f>
        <v>7100</v>
      </c>
    </row>
    <row r="146" spans="1:6" ht="114" customHeight="1">
      <c r="A146" s="14" t="s">
        <v>377</v>
      </c>
      <c r="B146" s="12" t="s">
        <v>37</v>
      </c>
      <c r="C146" s="12" t="s">
        <v>14</v>
      </c>
      <c r="D146" s="13" t="s">
        <v>376</v>
      </c>
      <c r="E146" s="13" t="s">
        <v>9</v>
      </c>
      <c r="F146" s="7">
        <v>94</v>
      </c>
    </row>
    <row r="147" spans="1:6" ht="107.25" customHeight="1">
      <c r="A147" s="14" t="s">
        <v>392</v>
      </c>
      <c r="B147" s="12" t="s">
        <v>37</v>
      </c>
      <c r="C147" s="12" t="s">
        <v>14</v>
      </c>
      <c r="D147" s="13" t="s">
        <v>391</v>
      </c>
      <c r="E147" s="13" t="s">
        <v>9</v>
      </c>
      <c r="F147" s="7">
        <v>2700</v>
      </c>
    </row>
    <row r="148" spans="1:6" ht="19.5" customHeight="1">
      <c r="A148" s="30" t="s">
        <v>151</v>
      </c>
      <c r="B148" s="22" t="s">
        <v>37</v>
      </c>
      <c r="C148" s="22" t="s">
        <v>16</v>
      </c>
      <c r="D148" s="6"/>
      <c r="E148" s="24"/>
      <c r="F148" s="23">
        <f>SUM(F149:F161)</f>
        <v>83302.6</v>
      </c>
    </row>
    <row r="149" spans="1:6" ht="108" customHeight="1">
      <c r="A149" s="9" t="s">
        <v>313</v>
      </c>
      <c r="B149" s="12" t="s">
        <v>37</v>
      </c>
      <c r="C149" s="12" t="s">
        <v>16</v>
      </c>
      <c r="D149" s="13" t="s">
        <v>177</v>
      </c>
      <c r="E149" s="13" t="s">
        <v>9</v>
      </c>
      <c r="F149" s="7">
        <v>563</v>
      </c>
    </row>
    <row r="150" spans="1:6" ht="109.5" customHeight="1">
      <c r="A150" s="9" t="s">
        <v>360</v>
      </c>
      <c r="B150" s="12" t="s">
        <v>37</v>
      </c>
      <c r="C150" s="12" t="s">
        <v>16</v>
      </c>
      <c r="D150" s="13" t="s">
        <v>178</v>
      </c>
      <c r="E150" s="13" t="s">
        <v>9</v>
      </c>
      <c r="F150" s="7">
        <v>563</v>
      </c>
    </row>
    <row r="151" spans="1:6" ht="139.5" customHeight="1">
      <c r="A151" s="14" t="s">
        <v>419</v>
      </c>
      <c r="B151" s="12" t="s">
        <v>37</v>
      </c>
      <c r="C151" s="12" t="s">
        <v>16</v>
      </c>
      <c r="D151" s="13" t="s">
        <v>417</v>
      </c>
      <c r="E151" s="13" t="s">
        <v>9</v>
      </c>
      <c r="F151" s="7">
        <v>4898.2</v>
      </c>
    </row>
    <row r="152" spans="1:6" ht="109.5" customHeight="1">
      <c r="A152" s="9" t="s">
        <v>418</v>
      </c>
      <c r="B152" s="12" t="s">
        <v>37</v>
      </c>
      <c r="C152" s="12" t="s">
        <v>16</v>
      </c>
      <c r="D152" s="13" t="s">
        <v>417</v>
      </c>
      <c r="E152" s="13" t="s">
        <v>9</v>
      </c>
      <c r="F152" s="7">
        <v>257.8</v>
      </c>
    </row>
    <row r="153" spans="1:6" ht="110.25" customHeight="1">
      <c r="A153" s="14" t="s">
        <v>314</v>
      </c>
      <c r="B153" s="12" t="s">
        <v>37</v>
      </c>
      <c r="C153" s="12" t="s">
        <v>16</v>
      </c>
      <c r="D153" s="6" t="s">
        <v>122</v>
      </c>
      <c r="E153" s="24">
        <v>600</v>
      </c>
      <c r="F153" s="7">
        <f>20937.8-531</f>
        <v>20406.8</v>
      </c>
    </row>
    <row r="154" spans="1:6" ht="203.25" customHeight="1">
      <c r="A154" s="4" t="s">
        <v>315</v>
      </c>
      <c r="B154" s="13" t="s">
        <v>37</v>
      </c>
      <c r="C154" s="13" t="s">
        <v>16</v>
      </c>
      <c r="D154" s="6" t="s">
        <v>197</v>
      </c>
      <c r="E154" s="13" t="s">
        <v>9</v>
      </c>
      <c r="F154" s="7">
        <v>1239</v>
      </c>
    </row>
    <row r="155" spans="1:6" ht="186" customHeight="1">
      <c r="A155" s="4" t="s">
        <v>412</v>
      </c>
      <c r="B155" s="13" t="s">
        <v>37</v>
      </c>
      <c r="C155" s="13" t="s">
        <v>16</v>
      </c>
      <c r="D155" s="6" t="s">
        <v>199</v>
      </c>
      <c r="E155" s="13" t="s">
        <v>9</v>
      </c>
      <c r="F155" s="7">
        <v>531</v>
      </c>
    </row>
    <row r="156" spans="1:6" ht="123" customHeight="1">
      <c r="A156" s="4" t="s">
        <v>277</v>
      </c>
      <c r="B156" s="13" t="s">
        <v>37</v>
      </c>
      <c r="C156" s="13" t="s">
        <v>16</v>
      </c>
      <c r="D156" s="6" t="s">
        <v>276</v>
      </c>
      <c r="E156" s="13" t="s">
        <v>9</v>
      </c>
      <c r="F156" s="7">
        <v>425</v>
      </c>
    </row>
    <row r="157" spans="1:6" ht="110.25">
      <c r="A157" s="9" t="s">
        <v>316</v>
      </c>
      <c r="B157" s="12" t="s">
        <v>37</v>
      </c>
      <c r="C157" s="12" t="s">
        <v>16</v>
      </c>
      <c r="D157" s="13" t="s">
        <v>124</v>
      </c>
      <c r="E157" s="13" t="s">
        <v>9</v>
      </c>
      <c r="F157" s="7">
        <v>46473.7</v>
      </c>
    </row>
    <row r="158" spans="1:6" ht="157.5">
      <c r="A158" s="9" t="s">
        <v>317</v>
      </c>
      <c r="B158" s="12" t="s">
        <v>37</v>
      </c>
      <c r="C158" s="12" t="s">
        <v>16</v>
      </c>
      <c r="D158" s="13" t="s">
        <v>204</v>
      </c>
      <c r="E158" s="13" t="s">
        <v>9</v>
      </c>
      <c r="F158" s="7">
        <v>5689.8</v>
      </c>
    </row>
    <row r="159" spans="1:6" ht="157.5">
      <c r="A159" s="9" t="s">
        <v>318</v>
      </c>
      <c r="B159" s="12" t="s">
        <v>37</v>
      </c>
      <c r="C159" s="12" t="s">
        <v>16</v>
      </c>
      <c r="D159" s="13" t="s">
        <v>205</v>
      </c>
      <c r="E159" s="13" t="s">
        <v>9</v>
      </c>
      <c r="F159" s="7">
        <v>299.5</v>
      </c>
    </row>
    <row r="160" spans="1:6" ht="141.75">
      <c r="A160" s="14" t="s">
        <v>281</v>
      </c>
      <c r="B160" s="12" t="s">
        <v>37</v>
      </c>
      <c r="C160" s="12" t="s">
        <v>16</v>
      </c>
      <c r="D160" s="13" t="s">
        <v>280</v>
      </c>
      <c r="E160" s="13" t="s">
        <v>9</v>
      </c>
      <c r="F160" s="7">
        <v>1090</v>
      </c>
    </row>
    <row r="161" spans="1:6" ht="111" customHeight="1">
      <c r="A161" s="9" t="s">
        <v>319</v>
      </c>
      <c r="B161" s="12" t="s">
        <v>37</v>
      </c>
      <c r="C161" s="12" t="s">
        <v>16</v>
      </c>
      <c r="D161" s="13" t="s">
        <v>125</v>
      </c>
      <c r="E161" s="24">
        <v>300</v>
      </c>
      <c r="F161" s="7">
        <v>865.8</v>
      </c>
    </row>
    <row r="162" spans="1:6" ht="15.75">
      <c r="A162" s="31" t="s">
        <v>152</v>
      </c>
      <c r="B162" s="22" t="s">
        <v>37</v>
      </c>
      <c r="C162" s="22" t="s">
        <v>37</v>
      </c>
      <c r="D162" s="22" t="s">
        <v>30</v>
      </c>
      <c r="E162" s="22" t="s">
        <v>30</v>
      </c>
      <c r="F162" s="23">
        <f>SUM(F163:F167)</f>
        <v>16163.3</v>
      </c>
    </row>
    <row r="163" spans="1:6" ht="189.75" customHeight="1">
      <c r="A163" s="4" t="s">
        <v>320</v>
      </c>
      <c r="B163" s="12" t="s">
        <v>37</v>
      </c>
      <c r="C163" s="12" t="s">
        <v>37</v>
      </c>
      <c r="D163" s="13" t="s">
        <v>198</v>
      </c>
      <c r="E163" s="13" t="s">
        <v>9</v>
      </c>
      <c r="F163" s="7">
        <v>6245</v>
      </c>
    </row>
    <row r="164" spans="1:6" ht="78.75" customHeight="1">
      <c r="A164" s="9" t="s">
        <v>321</v>
      </c>
      <c r="B164" s="12" t="s">
        <v>37</v>
      </c>
      <c r="C164" s="12" t="s">
        <v>37</v>
      </c>
      <c r="D164" s="13" t="s">
        <v>212</v>
      </c>
      <c r="E164" s="13" t="s">
        <v>17</v>
      </c>
      <c r="F164" s="7">
        <v>356</v>
      </c>
    </row>
    <row r="165" spans="1:6" ht="95.25" customHeight="1">
      <c r="A165" s="9" t="s">
        <v>322</v>
      </c>
      <c r="B165" s="12" t="s">
        <v>37</v>
      </c>
      <c r="C165" s="12" t="s">
        <v>37</v>
      </c>
      <c r="D165" s="13" t="s">
        <v>212</v>
      </c>
      <c r="E165" s="13" t="s">
        <v>9</v>
      </c>
      <c r="F165" s="7">
        <v>5833.5</v>
      </c>
    </row>
    <row r="166" spans="1:6" ht="63.75" customHeight="1">
      <c r="A166" s="14" t="s">
        <v>279</v>
      </c>
      <c r="B166" s="12" t="s">
        <v>37</v>
      </c>
      <c r="C166" s="12" t="s">
        <v>37</v>
      </c>
      <c r="D166" s="13" t="s">
        <v>278</v>
      </c>
      <c r="E166" s="13" t="s">
        <v>17</v>
      </c>
      <c r="F166" s="7">
        <v>200</v>
      </c>
    </row>
    <row r="167" spans="1:6" ht="122.25" customHeight="1">
      <c r="A167" s="4" t="s">
        <v>323</v>
      </c>
      <c r="B167" s="12" t="s">
        <v>37</v>
      </c>
      <c r="C167" s="12" t="s">
        <v>37</v>
      </c>
      <c r="D167" s="13" t="s">
        <v>164</v>
      </c>
      <c r="E167" s="13" t="s">
        <v>9</v>
      </c>
      <c r="F167" s="7">
        <v>3528.8</v>
      </c>
    </row>
    <row r="168" spans="1:6" ht="15.75">
      <c r="A168" s="31" t="s">
        <v>50</v>
      </c>
      <c r="B168" s="22" t="s">
        <v>37</v>
      </c>
      <c r="C168" s="22" t="s">
        <v>44</v>
      </c>
      <c r="D168" s="22" t="s">
        <v>30</v>
      </c>
      <c r="E168" s="22" t="s">
        <v>30</v>
      </c>
      <c r="F168" s="23">
        <f>SUM(F169:F179)</f>
        <v>36649.700000000004</v>
      </c>
    </row>
    <row r="169" spans="1:6" ht="126" customHeight="1">
      <c r="A169" s="9" t="s">
        <v>325</v>
      </c>
      <c r="B169" s="12" t="s">
        <v>37</v>
      </c>
      <c r="C169" s="12" t="s">
        <v>44</v>
      </c>
      <c r="D169" s="13" t="s">
        <v>126</v>
      </c>
      <c r="E169" s="13" t="s">
        <v>15</v>
      </c>
      <c r="F169" s="7">
        <v>4914.3</v>
      </c>
    </row>
    <row r="170" spans="1:6" ht="80.25" customHeight="1">
      <c r="A170" s="9" t="s">
        <v>324</v>
      </c>
      <c r="B170" s="12" t="s">
        <v>37</v>
      </c>
      <c r="C170" s="12" t="s">
        <v>44</v>
      </c>
      <c r="D170" s="13" t="s">
        <v>127</v>
      </c>
      <c r="E170" s="25" t="s">
        <v>17</v>
      </c>
      <c r="F170" s="7">
        <f>608-0.2</f>
        <v>607.8</v>
      </c>
    </row>
    <row r="171" spans="1:6" ht="80.25" customHeight="1">
      <c r="A171" s="9" t="s">
        <v>393</v>
      </c>
      <c r="B171" s="12" t="s">
        <v>37</v>
      </c>
      <c r="C171" s="12" t="s">
        <v>44</v>
      </c>
      <c r="D171" s="13" t="s">
        <v>127</v>
      </c>
      <c r="E171" s="13" t="s">
        <v>18</v>
      </c>
      <c r="F171" s="7">
        <v>0.2</v>
      </c>
    </row>
    <row r="172" spans="1:6" ht="126">
      <c r="A172" s="9" t="s">
        <v>326</v>
      </c>
      <c r="B172" s="12" t="s">
        <v>37</v>
      </c>
      <c r="C172" s="12" t="s">
        <v>44</v>
      </c>
      <c r="D172" s="13" t="s">
        <v>128</v>
      </c>
      <c r="E172" s="13" t="s">
        <v>15</v>
      </c>
      <c r="F172" s="7">
        <v>17830.4</v>
      </c>
    </row>
    <row r="173" spans="1:6" ht="94.5">
      <c r="A173" s="9" t="s">
        <v>327</v>
      </c>
      <c r="B173" s="12" t="s">
        <v>37</v>
      </c>
      <c r="C173" s="12" t="s">
        <v>44</v>
      </c>
      <c r="D173" s="13" t="s">
        <v>128</v>
      </c>
      <c r="E173" s="25">
        <v>200</v>
      </c>
      <c r="F173" s="7">
        <v>2078.7</v>
      </c>
    </row>
    <row r="174" spans="1:6" ht="96" customHeight="1">
      <c r="A174" s="9" t="s">
        <v>328</v>
      </c>
      <c r="B174" s="12" t="s">
        <v>37</v>
      </c>
      <c r="C174" s="12" t="s">
        <v>44</v>
      </c>
      <c r="D174" s="13" t="s">
        <v>128</v>
      </c>
      <c r="E174" s="25">
        <v>800</v>
      </c>
      <c r="F174" s="7">
        <v>5</v>
      </c>
    </row>
    <row r="175" spans="1:6" ht="129" customHeight="1">
      <c r="A175" s="14" t="s">
        <v>329</v>
      </c>
      <c r="B175" s="12" t="s">
        <v>37</v>
      </c>
      <c r="C175" s="12" t="s">
        <v>44</v>
      </c>
      <c r="D175" s="13" t="s">
        <v>161</v>
      </c>
      <c r="E175" s="13" t="s">
        <v>15</v>
      </c>
      <c r="F175" s="7">
        <v>3498.7</v>
      </c>
    </row>
    <row r="176" spans="1:6" ht="94.5">
      <c r="A176" s="14" t="s">
        <v>330</v>
      </c>
      <c r="B176" s="12" t="s">
        <v>37</v>
      </c>
      <c r="C176" s="12" t="s">
        <v>44</v>
      </c>
      <c r="D176" s="13" t="s">
        <v>161</v>
      </c>
      <c r="E176" s="13" t="s">
        <v>17</v>
      </c>
      <c r="F176" s="7">
        <v>304</v>
      </c>
    </row>
    <row r="177" spans="1:6" ht="207" customHeight="1">
      <c r="A177" s="14" t="s">
        <v>331</v>
      </c>
      <c r="B177" s="12" t="s">
        <v>37</v>
      </c>
      <c r="C177" s="12" t="s">
        <v>44</v>
      </c>
      <c r="D177" s="13" t="s">
        <v>129</v>
      </c>
      <c r="E177" s="25" t="s">
        <v>9</v>
      </c>
      <c r="F177" s="7">
        <v>1363</v>
      </c>
    </row>
    <row r="178" spans="1:6" ht="130.5" customHeight="1">
      <c r="A178" s="9" t="s">
        <v>332</v>
      </c>
      <c r="B178" s="12" t="s">
        <v>37</v>
      </c>
      <c r="C178" s="12" t="s">
        <v>44</v>
      </c>
      <c r="D178" s="13" t="s">
        <v>118</v>
      </c>
      <c r="E178" s="13" t="s">
        <v>17</v>
      </c>
      <c r="F178" s="7">
        <v>59</v>
      </c>
    </row>
    <row r="179" spans="1:6" ht="126.75" customHeight="1">
      <c r="A179" s="9" t="s">
        <v>333</v>
      </c>
      <c r="B179" s="12" t="s">
        <v>37</v>
      </c>
      <c r="C179" s="12" t="s">
        <v>44</v>
      </c>
      <c r="D179" s="13" t="s">
        <v>118</v>
      </c>
      <c r="E179" s="25" t="s">
        <v>21</v>
      </c>
      <c r="F179" s="7">
        <v>5988.6</v>
      </c>
    </row>
    <row r="180" spans="1:6" ht="15.75">
      <c r="A180" s="31" t="s">
        <v>51</v>
      </c>
      <c r="B180" s="22" t="s">
        <v>34</v>
      </c>
      <c r="C180" s="22" t="s">
        <v>30</v>
      </c>
      <c r="D180" s="22" t="s">
        <v>30</v>
      </c>
      <c r="E180" s="22" t="s">
        <v>30</v>
      </c>
      <c r="F180" s="23">
        <f>F181+F195</f>
        <v>48658.41901</v>
      </c>
    </row>
    <row r="181" spans="1:6" ht="15.75">
      <c r="A181" s="31" t="s">
        <v>52</v>
      </c>
      <c r="B181" s="22" t="s">
        <v>34</v>
      </c>
      <c r="C181" s="22" t="s">
        <v>32</v>
      </c>
      <c r="D181" s="22" t="s">
        <v>30</v>
      </c>
      <c r="E181" s="22" t="s">
        <v>30</v>
      </c>
      <c r="F181" s="23">
        <f>SUM(F182:F194)</f>
        <v>34812.91901</v>
      </c>
    </row>
    <row r="182" spans="1:6" ht="111.75" customHeight="1">
      <c r="A182" s="14" t="s">
        <v>364</v>
      </c>
      <c r="B182" s="12" t="s">
        <v>34</v>
      </c>
      <c r="C182" s="12" t="s">
        <v>32</v>
      </c>
      <c r="D182" s="13" t="s">
        <v>131</v>
      </c>
      <c r="E182" s="13" t="s">
        <v>9</v>
      </c>
      <c r="F182" s="7">
        <v>11334.4</v>
      </c>
    </row>
    <row r="183" spans="1:6" ht="129" customHeight="1">
      <c r="A183" s="14" t="s">
        <v>363</v>
      </c>
      <c r="B183" s="12" t="s">
        <v>34</v>
      </c>
      <c r="C183" s="12" t="s">
        <v>32</v>
      </c>
      <c r="D183" s="13" t="s">
        <v>282</v>
      </c>
      <c r="E183" s="13" t="s">
        <v>9</v>
      </c>
      <c r="F183" s="7">
        <v>2468.7</v>
      </c>
    </row>
    <row r="184" spans="1:6" ht="94.5" customHeight="1">
      <c r="A184" s="14" t="s">
        <v>284</v>
      </c>
      <c r="B184" s="12" t="s">
        <v>34</v>
      </c>
      <c r="C184" s="12" t="s">
        <v>32</v>
      </c>
      <c r="D184" s="13" t="s">
        <v>283</v>
      </c>
      <c r="E184" s="13" t="s">
        <v>9</v>
      </c>
      <c r="F184" s="7">
        <f>1300+149.21901</f>
        <v>1449.21901</v>
      </c>
    </row>
    <row r="185" spans="1:6" ht="156.75" customHeight="1">
      <c r="A185" s="9" t="s">
        <v>334</v>
      </c>
      <c r="B185" s="12" t="s">
        <v>34</v>
      </c>
      <c r="C185" s="12" t="s">
        <v>32</v>
      </c>
      <c r="D185" s="13" t="s">
        <v>206</v>
      </c>
      <c r="E185" s="13" t="s">
        <v>9</v>
      </c>
      <c r="F185" s="7">
        <v>106.9</v>
      </c>
    </row>
    <row r="186" spans="1:6" ht="157.5" customHeight="1">
      <c r="A186" s="9" t="s">
        <v>317</v>
      </c>
      <c r="B186" s="12" t="s">
        <v>34</v>
      </c>
      <c r="C186" s="12" t="s">
        <v>32</v>
      </c>
      <c r="D186" s="13" t="s">
        <v>207</v>
      </c>
      <c r="E186" s="13" t="s">
        <v>9</v>
      </c>
      <c r="F186" s="7">
        <v>2030</v>
      </c>
    </row>
    <row r="187" spans="1:6" ht="93" customHeight="1">
      <c r="A187" s="9" t="s">
        <v>335</v>
      </c>
      <c r="B187" s="12" t="s">
        <v>34</v>
      </c>
      <c r="C187" s="12" t="s">
        <v>32</v>
      </c>
      <c r="D187" s="13" t="s">
        <v>211</v>
      </c>
      <c r="E187" s="13" t="s">
        <v>9</v>
      </c>
      <c r="F187" s="7">
        <v>813.6</v>
      </c>
    </row>
    <row r="188" spans="1:6" ht="123" customHeight="1">
      <c r="A188" s="14" t="s">
        <v>336</v>
      </c>
      <c r="B188" s="12" t="s">
        <v>34</v>
      </c>
      <c r="C188" s="12" t="s">
        <v>32</v>
      </c>
      <c r="D188" s="6" t="s">
        <v>219</v>
      </c>
      <c r="E188" s="25" t="s">
        <v>9</v>
      </c>
      <c r="F188" s="7">
        <v>27.9</v>
      </c>
    </row>
    <row r="189" spans="1:6" ht="109.5" customHeight="1">
      <c r="A189" s="14" t="s">
        <v>337</v>
      </c>
      <c r="B189" s="12" t="s">
        <v>34</v>
      </c>
      <c r="C189" s="12" t="s">
        <v>32</v>
      </c>
      <c r="D189" s="6" t="s">
        <v>219</v>
      </c>
      <c r="E189" s="13" t="s">
        <v>9</v>
      </c>
      <c r="F189" s="7">
        <v>27.9</v>
      </c>
    </row>
    <row r="190" spans="1:6" ht="125.25" customHeight="1">
      <c r="A190" s="14" t="s">
        <v>416</v>
      </c>
      <c r="B190" s="12" t="s">
        <v>34</v>
      </c>
      <c r="C190" s="12" t="s">
        <v>32</v>
      </c>
      <c r="D190" s="6" t="s">
        <v>415</v>
      </c>
      <c r="E190" s="13" t="s">
        <v>9</v>
      </c>
      <c r="F190" s="7">
        <v>50</v>
      </c>
    </row>
    <row r="191" spans="1:6" ht="127.5" customHeight="1">
      <c r="A191" s="14" t="s">
        <v>362</v>
      </c>
      <c r="B191" s="12" t="s">
        <v>34</v>
      </c>
      <c r="C191" s="12" t="s">
        <v>32</v>
      </c>
      <c r="D191" s="13" t="s">
        <v>132</v>
      </c>
      <c r="E191" s="25" t="s">
        <v>9</v>
      </c>
      <c r="F191" s="7">
        <v>11384.6</v>
      </c>
    </row>
    <row r="192" spans="1:6" ht="158.25" customHeight="1">
      <c r="A192" s="9" t="s">
        <v>338</v>
      </c>
      <c r="B192" s="12" t="s">
        <v>34</v>
      </c>
      <c r="C192" s="12" t="s">
        <v>32</v>
      </c>
      <c r="D192" s="13" t="s">
        <v>208</v>
      </c>
      <c r="E192" s="25" t="s">
        <v>9</v>
      </c>
      <c r="F192" s="7">
        <v>226</v>
      </c>
    </row>
    <row r="193" spans="1:6" ht="157.5" customHeight="1">
      <c r="A193" s="9" t="s">
        <v>317</v>
      </c>
      <c r="B193" s="12" t="s">
        <v>34</v>
      </c>
      <c r="C193" s="12" t="s">
        <v>32</v>
      </c>
      <c r="D193" s="13" t="s">
        <v>209</v>
      </c>
      <c r="E193" s="25" t="s">
        <v>9</v>
      </c>
      <c r="F193" s="7">
        <v>4293.7</v>
      </c>
    </row>
    <row r="194" spans="1:6" ht="111.75" customHeight="1">
      <c r="A194" s="14" t="s">
        <v>319</v>
      </c>
      <c r="B194" s="12" t="s">
        <v>34</v>
      </c>
      <c r="C194" s="12" t="s">
        <v>32</v>
      </c>
      <c r="D194" s="13" t="s">
        <v>125</v>
      </c>
      <c r="E194" s="13" t="s">
        <v>21</v>
      </c>
      <c r="F194" s="7">
        <v>600</v>
      </c>
    </row>
    <row r="195" spans="1:6" ht="31.5">
      <c r="A195" s="31" t="s">
        <v>47</v>
      </c>
      <c r="B195" s="22" t="s">
        <v>34</v>
      </c>
      <c r="C195" s="22" t="s">
        <v>19</v>
      </c>
      <c r="D195" s="11"/>
      <c r="E195" s="22" t="s">
        <v>30</v>
      </c>
      <c r="F195" s="23">
        <f>SUM(F196:F202)</f>
        <v>13845.5</v>
      </c>
    </row>
    <row r="196" spans="1:6" ht="129" customHeight="1">
      <c r="A196" s="9" t="s">
        <v>339</v>
      </c>
      <c r="B196" s="12" t="s">
        <v>34</v>
      </c>
      <c r="C196" s="12" t="s">
        <v>19</v>
      </c>
      <c r="D196" s="13" t="s">
        <v>134</v>
      </c>
      <c r="E196" s="25" t="s">
        <v>15</v>
      </c>
      <c r="F196" s="7">
        <v>1931.4</v>
      </c>
    </row>
    <row r="197" spans="1:6" ht="80.25" customHeight="1">
      <c r="A197" s="9" t="s">
        <v>340</v>
      </c>
      <c r="B197" s="12" t="s">
        <v>34</v>
      </c>
      <c r="C197" s="12" t="s">
        <v>19</v>
      </c>
      <c r="D197" s="13" t="s">
        <v>133</v>
      </c>
      <c r="E197" s="13" t="s">
        <v>17</v>
      </c>
      <c r="F197" s="7">
        <v>121.6</v>
      </c>
    </row>
    <row r="198" spans="1:6" ht="112.5" customHeight="1">
      <c r="A198" s="9" t="s">
        <v>341</v>
      </c>
      <c r="B198" s="12" t="s">
        <v>34</v>
      </c>
      <c r="C198" s="12" t="s">
        <v>19</v>
      </c>
      <c r="D198" s="13" t="s">
        <v>135</v>
      </c>
      <c r="E198" s="13" t="s">
        <v>15</v>
      </c>
      <c r="F198" s="7">
        <v>3424.8</v>
      </c>
    </row>
    <row r="199" spans="1:6" ht="78" customHeight="1">
      <c r="A199" s="9" t="s">
        <v>342</v>
      </c>
      <c r="B199" s="12" t="s">
        <v>34</v>
      </c>
      <c r="C199" s="12" t="s">
        <v>19</v>
      </c>
      <c r="D199" s="13" t="s">
        <v>135</v>
      </c>
      <c r="E199" s="13" t="s">
        <v>17</v>
      </c>
      <c r="F199" s="7">
        <v>328.9</v>
      </c>
    </row>
    <row r="200" spans="1:6" ht="111" customHeight="1">
      <c r="A200" s="9" t="s">
        <v>343</v>
      </c>
      <c r="B200" s="12" t="s">
        <v>34</v>
      </c>
      <c r="C200" s="12" t="s">
        <v>19</v>
      </c>
      <c r="D200" s="13" t="s">
        <v>136</v>
      </c>
      <c r="E200" s="13" t="s">
        <v>15</v>
      </c>
      <c r="F200" s="7">
        <v>6770.2</v>
      </c>
    </row>
    <row r="201" spans="1:6" ht="78.75">
      <c r="A201" s="9" t="s">
        <v>344</v>
      </c>
      <c r="B201" s="12" t="s">
        <v>34</v>
      </c>
      <c r="C201" s="12" t="s">
        <v>19</v>
      </c>
      <c r="D201" s="13" t="s">
        <v>136</v>
      </c>
      <c r="E201" s="13" t="s">
        <v>17</v>
      </c>
      <c r="F201" s="7">
        <v>1224.9</v>
      </c>
    </row>
    <row r="202" spans="1:6" ht="78.75">
      <c r="A202" s="9" t="s">
        <v>345</v>
      </c>
      <c r="B202" s="12" t="s">
        <v>34</v>
      </c>
      <c r="C202" s="12" t="s">
        <v>19</v>
      </c>
      <c r="D202" s="13" t="s">
        <v>136</v>
      </c>
      <c r="E202" s="13" t="s">
        <v>18</v>
      </c>
      <c r="F202" s="7">
        <v>43.7</v>
      </c>
    </row>
    <row r="203" spans="1:6" ht="15.75">
      <c r="A203" s="47" t="s">
        <v>67</v>
      </c>
      <c r="B203" s="48" t="s">
        <v>46</v>
      </c>
      <c r="C203" s="48" t="s">
        <v>30</v>
      </c>
      <c r="D203" s="48" t="s">
        <v>30</v>
      </c>
      <c r="E203" s="48" t="s">
        <v>30</v>
      </c>
      <c r="F203" s="49">
        <f>F204+F206+F218+F225</f>
        <v>75590.78723</v>
      </c>
    </row>
    <row r="204" spans="1:6" ht="15.75">
      <c r="A204" s="31" t="s">
        <v>68</v>
      </c>
      <c r="B204" s="22" t="s">
        <v>46</v>
      </c>
      <c r="C204" s="22" t="s">
        <v>32</v>
      </c>
      <c r="D204" s="22" t="s">
        <v>30</v>
      </c>
      <c r="E204" s="22" t="s">
        <v>30</v>
      </c>
      <c r="F204" s="23">
        <f>F205</f>
        <v>3412.3</v>
      </c>
    </row>
    <row r="205" spans="1:6" ht="78.75">
      <c r="A205" s="9" t="s">
        <v>87</v>
      </c>
      <c r="B205" s="12" t="s">
        <v>46</v>
      </c>
      <c r="C205" s="12" t="s">
        <v>32</v>
      </c>
      <c r="D205" s="13" t="s">
        <v>94</v>
      </c>
      <c r="E205" s="12" t="s">
        <v>21</v>
      </c>
      <c r="F205" s="7">
        <v>3412.3</v>
      </c>
    </row>
    <row r="206" spans="1:6" ht="15.75">
      <c r="A206" s="31" t="s">
        <v>53</v>
      </c>
      <c r="B206" s="22" t="s">
        <v>46</v>
      </c>
      <c r="C206" s="22" t="s">
        <v>16</v>
      </c>
      <c r="D206" s="22" t="s">
        <v>30</v>
      </c>
      <c r="E206" s="22" t="s">
        <v>30</v>
      </c>
      <c r="F206" s="23">
        <f>SUM(F207:F217)</f>
        <v>7778.93</v>
      </c>
    </row>
    <row r="207" spans="1:6" ht="94.5" customHeight="1">
      <c r="A207" s="9" t="s">
        <v>241</v>
      </c>
      <c r="B207" s="12" t="s">
        <v>46</v>
      </c>
      <c r="C207" s="12" t="s">
        <v>16</v>
      </c>
      <c r="D207" s="13" t="s">
        <v>168</v>
      </c>
      <c r="E207" s="25" t="s">
        <v>21</v>
      </c>
      <c r="F207" s="7">
        <v>1475.8</v>
      </c>
    </row>
    <row r="208" spans="1:6" ht="81.75" customHeight="1">
      <c r="A208" s="9" t="s">
        <v>242</v>
      </c>
      <c r="B208" s="25">
        <v>10</v>
      </c>
      <c r="C208" s="13" t="s">
        <v>16</v>
      </c>
      <c r="D208" s="13" t="s">
        <v>172</v>
      </c>
      <c r="E208" s="13" t="s">
        <v>21</v>
      </c>
      <c r="F208" s="7">
        <v>368.94</v>
      </c>
    </row>
    <row r="209" spans="1:6" ht="157.5" customHeight="1">
      <c r="A209" s="14" t="s">
        <v>196</v>
      </c>
      <c r="B209" s="12" t="s">
        <v>46</v>
      </c>
      <c r="C209" s="12" t="s">
        <v>16</v>
      </c>
      <c r="D209" s="13" t="s">
        <v>165</v>
      </c>
      <c r="E209" s="25" t="s">
        <v>21</v>
      </c>
      <c r="F209" s="7">
        <v>755.4</v>
      </c>
    </row>
    <row r="210" spans="1:6" ht="100.5" customHeight="1">
      <c r="A210" s="9" t="s">
        <v>88</v>
      </c>
      <c r="B210" s="12" t="s">
        <v>46</v>
      </c>
      <c r="C210" s="12" t="s">
        <v>16</v>
      </c>
      <c r="D210" s="13" t="s">
        <v>137</v>
      </c>
      <c r="E210" s="25" t="s">
        <v>21</v>
      </c>
      <c r="F210" s="7">
        <v>486.2</v>
      </c>
    </row>
    <row r="211" spans="1:6" ht="79.5" customHeight="1">
      <c r="A211" s="9" t="s">
        <v>89</v>
      </c>
      <c r="B211" s="12" t="s">
        <v>46</v>
      </c>
      <c r="C211" s="12" t="s">
        <v>16</v>
      </c>
      <c r="D211" s="13" t="s">
        <v>138</v>
      </c>
      <c r="E211" s="12" t="s">
        <v>21</v>
      </c>
      <c r="F211" s="7">
        <v>25.59</v>
      </c>
    </row>
    <row r="212" spans="1:6" ht="81" customHeight="1">
      <c r="A212" s="14" t="s">
        <v>245</v>
      </c>
      <c r="B212" s="12" t="s">
        <v>46</v>
      </c>
      <c r="C212" s="12" t="s">
        <v>16</v>
      </c>
      <c r="D212" s="13" t="s">
        <v>217</v>
      </c>
      <c r="E212" s="12" t="s">
        <v>21</v>
      </c>
      <c r="F212" s="7">
        <v>2840.1</v>
      </c>
    </row>
    <row r="213" spans="1:6" ht="78.75" customHeight="1">
      <c r="A213" s="14" t="s">
        <v>361</v>
      </c>
      <c r="B213" s="12" t="s">
        <v>46</v>
      </c>
      <c r="C213" s="12" t="s">
        <v>16</v>
      </c>
      <c r="D213" s="13" t="s">
        <v>217</v>
      </c>
      <c r="E213" s="24">
        <v>300</v>
      </c>
      <c r="F213" s="7">
        <v>750</v>
      </c>
    </row>
    <row r="214" spans="1:6" ht="126" customHeight="1">
      <c r="A214" s="9" t="s">
        <v>348</v>
      </c>
      <c r="B214" s="12" t="s">
        <v>46</v>
      </c>
      <c r="C214" s="12" t="s">
        <v>16</v>
      </c>
      <c r="D214" s="25" t="s">
        <v>125</v>
      </c>
      <c r="E214" s="12" t="s">
        <v>21</v>
      </c>
      <c r="F214" s="7">
        <v>400</v>
      </c>
    </row>
    <row r="215" spans="1:6" ht="92.25" customHeight="1">
      <c r="A215" s="14" t="s">
        <v>246</v>
      </c>
      <c r="B215" s="25">
        <v>10</v>
      </c>
      <c r="C215" s="13" t="s">
        <v>16</v>
      </c>
      <c r="D215" s="13" t="s">
        <v>193</v>
      </c>
      <c r="E215" s="25">
        <v>300</v>
      </c>
      <c r="F215" s="7">
        <v>150</v>
      </c>
    </row>
    <row r="216" spans="1:6" ht="95.25" customHeight="1">
      <c r="A216" s="9" t="s">
        <v>346</v>
      </c>
      <c r="B216" s="12" t="s">
        <v>46</v>
      </c>
      <c r="C216" s="12" t="s">
        <v>16</v>
      </c>
      <c r="D216" s="13" t="s">
        <v>130</v>
      </c>
      <c r="E216" s="25">
        <v>200</v>
      </c>
      <c r="F216" s="7">
        <v>5.3</v>
      </c>
    </row>
    <row r="217" spans="1:6" ht="96.75" customHeight="1">
      <c r="A217" s="14" t="s">
        <v>347</v>
      </c>
      <c r="B217" s="12" t="s">
        <v>46</v>
      </c>
      <c r="C217" s="12" t="s">
        <v>16</v>
      </c>
      <c r="D217" s="13" t="s">
        <v>130</v>
      </c>
      <c r="E217" s="12" t="s">
        <v>21</v>
      </c>
      <c r="F217" s="7">
        <v>521.6</v>
      </c>
    </row>
    <row r="218" spans="1:6" ht="15.75">
      <c r="A218" s="31" t="s">
        <v>66</v>
      </c>
      <c r="B218" s="22" t="s">
        <v>46</v>
      </c>
      <c r="C218" s="22" t="s">
        <v>19</v>
      </c>
      <c r="D218" s="22" t="s">
        <v>30</v>
      </c>
      <c r="E218" s="22" t="s">
        <v>30</v>
      </c>
      <c r="F218" s="23">
        <f>SUM(F219:F224)</f>
        <v>62492.557230000006</v>
      </c>
    </row>
    <row r="219" spans="1:6" ht="156.75" customHeight="1">
      <c r="A219" s="14" t="s">
        <v>286</v>
      </c>
      <c r="B219" s="12" t="s">
        <v>46</v>
      </c>
      <c r="C219" s="12" t="s">
        <v>19</v>
      </c>
      <c r="D219" s="13" t="s">
        <v>285</v>
      </c>
      <c r="E219" s="13" t="s">
        <v>12</v>
      </c>
      <c r="F219" s="7">
        <v>1381</v>
      </c>
    </row>
    <row r="220" spans="1:6" ht="155.25" customHeight="1">
      <c r="A220" s="14" t="s">
        <v>288</v>
      </c>
      <c r="B220" s="12" t="s">
        <v>46</v>
      </c>
      <c r="C220" s="12" t="s">
        <v>19</v>
      </c>
      <c r="D220" s="13" t="s">
        <v>287</v>
      </c>
      <c r="E220" s="13" t="s">
        <v>12</v>
      </c>
      <c r="F220" s="7">
        <f>10910.2+238.65723</f>
        <v>11148.857230000001</v>
      </c>
    </row>
    <row r="221" spans="1:6" ht="125.25" customHeight="1">
      <c r="A221" s="9" t="s">
        <v>349</v>
      </c>
      <c r="B221" s="12" t="s">
        <v>46</v>
      </c>
      <c r="C221" s="12" t="s">
        <v>19</v>
      </c>
      <c r="D221" s="13" t="s">
        <v>139</v>
      </c>
      <c r="E221" s="25" t="s">
        <v>17</v>
      </c>
      <c r="F221" s="7">
        <v>192.8</v>
      </c>
    </row>
    <row r="222" spans="1:6" ht="127.5" customHeight="1">
      <c r="A222" s="9" t="s">
        <v>350</v>
      </c>
      <c r="B222" s="12" t="s">
        <v>46</v>
      </c>
      <c r="C222" s="12" t="s">
        <v>19</v>
      </c>
      <c r="D222" s="13" t="s">
        <v>139</v>
      </c>
      <c r="E222" s="25" t="s">
        <v>21</v>
      </c>
      <c r="F222" s="7">
        <v>19277.9</v>
      </c>
    </row>
    <row r="223" spans="1:6" ht="111" customHeight="1">
      <c r="A223" s="9" t="s">
        <v>351</v>
      </c>
      <c r="B223" s="12" t="s">
        <v>46</v>
      </c>
      <c r="C223" s="12" t="s">
        <v>19</v>
      </c>
      <c r="D223" s="13" t="s">
        <v>140</v>
      </c>
      <c r="E223" s="13" t="s">
        <v>17</v>
      </c>
      <c r="F223" s="7">
        <v>7575</v>
      </c>
    </row>
    <row r="224" spans="1:6" ht="111" customHeight="1">
      <c r="A224" s="9" t="s">
        <v>352</v>
      </c>
      <c r="B224" s="12" t="s">
        <v>46</v>
      </c>
      <c r="C224" s="12" t="s">
        <v>19</v>
      </c>
      <c r="D224" s="13" t="s">
        <v>140</v>
      </c>
      <c r="E224" s="13" t="s">
        <v>21</v>
      </c>
      <c r="F224" s="7">
        <v>22917</v>
      </c>
    </row>
    <row r="225" spans="1:6" ht="15.75">
      <c r="A225" s="31" t="s">
        <v>48</v>
      </c>
      <c r="B225" s="22" t="s">
        <v>46</v>
      </c>
      <c r="C225" s="22" t="s">
        <v>36</v>
      </c>
      <c r="D225" s="22" t="s">
        <v>30</v>
      </c>
      <c r="E225" s="22" t="s">
        <v>30</v>
      </c>
      <c r="F225" s="23">
        <f>SUM(F226:F228)</f>
        <v>1907</v>
      </c>
    </row>
    <row r="226" spans="1:6" ht="119.25" customHeight="1">
      <c r="A226" s="4" t="s">
        <v>367</v>
      </c>
      <c r="B226" s="12" t="s">
        <v>46</v>
      </c>
      <c r="C226" s="12" t="s">
        <v>36</v>
      </c>
      <c r="D226" s="13" t="s">
        <v>142</v>
      </c>
      <c r="E226" s="13" t="s">
        <v>9</v>
      </c>
      <c r="F226" s="7">
        <v>95</v>
      </c>
    </row>
    <row r="227" spans="1:6" ht="157.5">
      <c r="A227" s="9" t="s">
        <v>353</v>
      </c>
      <c r="B227" s="12" t="s">
        <v>46</v>
      </c>
      <c r="C227" s="12" t="s">
        <v>36</v>
      </c>
      <c r="D227" s="13" t="s">
        <v>141</v>
      </c>
      <c r="E227" s="13" t="s">
        <v>15</v>
      </c>
      <c r="F227" s="7">
        <v>1647</v>
      </c>
    </row>
    <row r="228" spans="1:6" ht="126">
      <c r="A228" s="9" t="s">
        <v>354</v>
      </c>
      <c r="B228" s="12" t="s">
        <v>46</v>
      </c>
      <c r="C228" s="12" t="s">
        <v>36</v>
      </c>
      <c r="D228" s="13" t="s">
        <v>141</v>
      </c>
      <c r="E228" s="13" t="s">
        <v>17</v>
      </c>
      <c r="F228" s="7">
        <v>165</v>
      </c>
    </row>
    <row r="229" spans="1:6" ht="15.75">
      <c r="A229" s="31" t="s">
        <v>59</v>
      </c>
      <c r="B229" s="22" t="s">
        <v>39</v>
      </c>
      <c r="C229" s="22" t="s">
        <v>30</v>
      </c>
      <c r="D229" s="22" t="s">
        <v>30</v>
      </c>
      <c r="E229" s="22" t="s">
        <v>30</v>
      </c>
      <c r="F229" s="23">
        <f>F230+F237+F245</f>
        <v>55029.6</v>
      </c>
    </row>
    <row r="230" spans="1:6" ht="15.75">
      <c r="A230" s="31" t="s">
        <v>60</v>
      </c>
      <c r="B230" s="22" t="s">
        <v>39</v>
      </c>
      <c r="C230" s="22" t="s">
        <v>32</v>
      </c>
      <c r="D230" s="22" t="s">
        <v>30</v>
      </c>
      <c r="E230" s="22" t="s">
        <v>30</v>
      </c>
      <c r="F230" s="23">
        <f>SUM(F231:F236)</f>
        <v>14284.42144</v>
      </c>
    </row>
    <row r="231" spans="1:6" ht="110.25">
      <c r="A231" s="4" t="s">
        <v>289</v>
      </c>
      <c r="B231" s="12" t="s">
        <v>39</v>
      </c>
      <c r="C231" s="12" t="s">
        <v>32</v>
      </c>
      <c r="D231" s="13" t="s">
        <v>143</v>
      </c>
      <c r="E231" s="25" t="s">
        <v>9</v>
      </c>
      <c r="F231" s="7">
        <f>7650.2-1196</f>
        <v>6454.2</v>
      </c>
    </row>
    <row r="232" spans="1:6" ht="94.5">
      <c r="A232" s="4" t="s">
        <v>407</v>
      </c>
      <c r="B232" s="12" t="s">
        <v>39</v>
      </c>
      <c r="C232" s="12" t="s">
        <v>32</v>
      </c>
      <c r="D232" s="13" t="s">
        <v>406</v>
      </c>
      <c r="E232" s="25" t="s">
        <v>9</v>
      </c>
      <c r="F232" s="7">
        <v>2064.22144</v>
      </c>
    </row>
    <row r="233" spans="1:6" ht="126.75" customHeight="1">
      <c r="A233" s="4" t="s">
        <v>180</v>
      </c>
      <c r="B233" s="12" t="s">
        <v>39</v>
      </c>
      <c r="C233" s="12" t="s">
        <v>32</v>
      </c>
      <c r="D233" s="13" t="s">
        <v>144</v>
      </c>
      <c r="E233" s="13" t="s">
        <v>15</v>
      </c>
      <c r="F233" s="7">
        <v>100</v>
      </c>
    </row>
    <row r="234" spans="1:6" ht="116.25" customHeight="1">
      <c r="A234" s="4" t="s">
        <v>181</v>
      </c>
      <c r="B234" s="12" t="s">
        <v>39</v>
      </c>
      <c r="C234" s="12" t="s">
        <v>32</v>
      </c>
      <c r="D234" s="13" t="s">
        <v>144</v>
      </c>
      <c r="E234" s="13" t="s">
        <v>17</v>
      </c>
      <c r="F234" s="7">
        <v>250</v>
      </c>
    </row>
    <row r="235" spans="1:6" ht="93.75" customHeight="1">
      <c r="A235" s="4" t="s">
        <v>374</v>
      </c>
      <c r="B235" s="12" t="s">
        <v>39</v>
      </c>
      <c r="C235" s="12" t="s">
        <v>32</v>
      </c>
      <c r="D235" s="13" t="s">
        <v>373</v>
      </c>
      <c r="E235" s="13" t="s">
        <v>9</v>
      </c>
      <c r="F235" s="7">
        <v>2530</v>
      </c>
    </row>
    <row r="236" spans="1:6" ht="93.75" customHeight="1">
      <c r="A236" s="4" t="s">
        <v>411</v>
      </c>
      <c r="B236" s="12" t="s">
        <v>39</v>
      </c>
      <c r="C236" s="12" t="s">
        <v>32</v>
      </c>
      <c r="D236" s="13" t="s">
        <v>410</v>
      </c>
      <c r="E236" s="13" t="s">
        <v>9</v>
      </c>
      <c r="F236" s="7">
        <v>2886</v>
      </c>
    </row>
    <row r="237" spans="1:6" ht="15.75">
      <c r="A237" s="31" t="s">
        <v>49</v>
      </c>
      <c r="B237" s="22" t="s">
        <v>39</v>
      </c>
      <c r="C237" s="22" t="s">
        <v>14</v>
      </c>
      <c r="D237" s="22" t="s">
        <v>30</v>
      </c>
      <c r="E237" s="22" t="s">
        <v>30</v>
      </c>
      <c r="F237" s="23">
        <f>SUM(F238:F244)</f>
        <v>37485.17856</v>
      </c>
    </row>
    <row r="238" spans="1:6" ht="109.5" customHeight="1">
      <c r="A238" s="4" t="s">
        <v>291</v>
      </c>
      <c r="B238" s="12" t="s">
        <v>39</v>
      </c>
      <c r="C238" s="12" t="s">
        <v>14</v>
      </c>
      <c r="D238" s="13" t="s">
        <v>290</v>
      </c>
      <c r="E238" s="13" t="s">
        <v>12</v>
      </c>
      <c r="F238" s="7">
        <v>1892.8</v>
      </c>
    </row>
    <row r="239" spans="1:6" ht="159" customHeight="1">
      <c r="A239" s="4" t="s">
        <v>293</v>
      </c>
      <c r="B239" s="12" t="s">
        <v>39</v>
      </c>
      <c r="C239" s="12" t="s">
        <v>14</v>
      </c>
      <c r="D239" s="13" t="s">
        <v>292</v>
      </c>
      <c r="E239" s="25">
        <v>400</v>
      </c>
      <c r="F239" s="7">
        <v>2839.1</v>
      </c>
    </row>
    <row r="240" spans="1:6" ht="138" customHeight="1">
      <c r="A240" s="4" t="s">
        <v>295</v>
      </c>
      <c r="B240" s="12" t="s">
        <v>39</v>
      </c>
      <c r="C240" s="12" t="s">
        <v>14</v>
      </c>
      <c r="D240" s="13" t="s">
        <v>294</v>
      </c>
      <c r="E240" s="13" t="s">
        <v>9</v>
      </c>
      <c r="F240" s="7">
        <f>8887.4-25.064-0.036-69.3-710</f>
        <v>8083</v>
      </c>
    </row>
    <row r="241" spans="1:6" ht="111" customHeight="1">
      <c r="A241" s="4" t="s">
        <v>409</v>
      </c>
      <c r="B241" s="12" t="s">
        <v>39</v>
      </c>
      <c r="C241" s="12" t="s">
        <v>14</v>
      </c>
      <c r="D241" s="13" t="s">
        <v>408</v>
      </c>
      <c r="E241" s="13" t="s">
        <v>9</v>
      </c>
      <c r="F241" s="7">
        <v>857.0093</v>
      </c>
    </row>
    <row r="242" spans="1:6" ht="123" customHeight="1">
      <c r="A242" s="4" t="s">
        <v>388</v>
      </c>
      <c r="B242" s="12" t="s">
        <v>39</v>
      </c>
      <c r="C242" s="12" t="s">
        <v>14</v>
      </c>
      <c r="D242" s="13" t="s">
        <v>387</v>
      </c>
      <c r="E242" s="13" t="s">
        <v>9</v>
      </c>
      <c r="F242" s="7">
        <v>69.3</v>
      </c>
    </row>
    <row r="243" spans="1:6" ht="108" customHeight="1">
      <c r="A243" s="4" t="s">
        <v>232</v>
      </c>
      <c r="B243" s="12" t="s">
        <v>39</v>
      </c>
      <c r="C243" s="12" t="s">
        <v>14</v>
      </c>
      <c r="D243" s="13" t="s">
        <v>231</v>
      </c>
      <c r="E243" s="25" t="s">
        <v>9</v>
      </c>
      <c r="F243" s="7">
        <f>21450-1700+598.76926</f>
        <v>20348.76926</v>
      </c>
    </row>
    <row r="244" spans="1:6" ht="124.5" customHeight="1">
      <c r="A244" s="4" t="s">
        <v>401</v>
      </c>
      <c r="B244" s="12" t="s">
        <v>39</v>
      </c>
      <c r="C244" s="12" t="s">
        <v>14</v>
      </c>
      <c r="D244" s="13" t="s">
        <v>387</v>
      </c>
      <c r="E244" s="25" t="s">
        <v>9</v>
      </c>
      <c r="F244" s="7">
        <v>3395.2</v>
      </c>
    </row>
    <row r="245" spans="1:6" ht="14.25" customHeight="1">
      <c r="A245" s="3" t="s">
        <v>298</v>
      </c>
      <c r="B245" s="22" t="s">
        <v>39</v>
      </c>
      <c r="C245" s="22" t="s">
        <v>16</v>
      </c>
      <c r="D245" s="13"/>
      <c r="E245" s="25"/>
      <c r="F245" s="23">
        <f>SUM(F246:F249)</f>
        <v>3260.0000000000005</v>
      </c>
    </row>
    <row r="246" spans="1:6" ht="112.5" customHeight="1">
      <c r="A246" s="4" t="s">
        <v>297</v>
      </c>
      <c r="B246" s="12" t="s">
        <v>39</v>
      </c>
      <c r="C246" s="12" t="s">
        <v>16</v>
      </c>
      <c r="D246" s="13" t="s">
        <v>296</v>
      </c>
      <c r="E246" s="25" t="s">
        <v>9</v>
      </c>
      <c r="F246" s="7">
        <v>476.2</v>
      </c>
    </row>
    <row r="247" spans="1:6" ht="123" customHeight="1">
      <c r="A247" s="4" t="s">
        <v>369</v>
      </c>
      <c r="B247" s="12" t="s">
        <v>39</v>
      </c>
      <c r="C247" s="12" t="s">
        <v>16</v>
      </c>
      <c r="D247" s="13" t="s">
        <v>368</v>
      </c>
      <c r="E247" s="25" t="s">
        <v>9</v>
      </c>
      <c r="F247" s="7">
        <f>25.064+0.036</f>
        <v>25.1</v>
      </c>
    </row>
    <row r="248" spans="1:6" ht="106.5" customHeight="1">
      <c r="A248" s="4" t="s">
        <v>400</v>
      </c>
      <c r="B248" s="12" t="s">
        <v>39</v>
      </c>
      <c r="C248" s="12" t="s">
        <v>16</v>
      </c>
      <c r="D248" s="13" t="s">
        <v>399</v>
      </c>
      <c r="E248" s="25" t="s">
        <v>9</v>
      </c>
      <c r="F248" s="7">
        <v>2620.8</v>
      </c>
    </row>
    <row r="249" spans="1:6" ht="95.25" customHeight="1">
      <c r="A249" s="4" t="s">
        <v>403</v>
      </c>
      <c r="B249" s="12" t="s">
        <v>39</v>
      </c>
      <c r="C249" s="12" t="s">
        <v>16</v>
      </c>
      <c r="D249" s="13" t="s">
        <v>402</v>
      </c>
      <c r="E249" s="25" t="s">
        <v>9</v>
      </c>
      <c r="F249" s="7">
        <v>137.9</v>
      </c>
    </row>
    <row r="250" spans="1:6" ht="15.75">
      <c r="A250" s="31" t="s">
        <v>64</v>
      </c>
      <c r="B250" s="22" t="s">
        <v>11</v>
      </c>
      <c r="C250" s="22" t="s">
        <v>30</v>
      </c>
      <c r="D250" s="22" t="s">
        <v>30</v>
      </c>
      <c r="E250" s="22" t="s">
        <v>30</v>
      </c>
      <c r="F250" s="23">
        <f>F251+F254</f>
        <v>5043.5</v>
      </c>
    </row>
    <row r="251" spans="1:6" ht="15.75">
      <c r="A251" s="32" t="s">
        <v>69</v>
      </c>
      <c r="B251" s="27">
        <v>12</v>
      </c>
      <c r="C251" s="26" t="s">
        <v>32</v>
      </c>
      <c r="D251" s="22"/>
      <c r="E251" s="22"/>
      <c r="F251" s="23">
        <f>F252+F253</f>
        <v>3643.5</v>
      </c>
    </row>
    <row r="252" spans="1:6" ht="107.25" customHeight="1">
      <c r="A252" s="4" t="s">
        <v>355</v>
      </c>
      <c r="B252" s="13" t="s">
        <v>11</v>
      </c>
      <c r="C252" s="13" t="s">
        <v>32</v>
      </c>
      <c r="D252" s="13" t="s">
        <v>147</v>
      </c>
      <c r="E252" s="13" t="s">
        <v>9</v>
      </c>
      <c r="F252" s="7">
        <v>1856.5</v>
      </c>
    </row>
    <row r="253" spans="1:6" ht="94.5" customHeight="1">
      <c r="A253" s="4" t="s">
        <v>145</v>
      </c>
      <c r="B253" s="13" t="s">
        <v>11</v>
      </c>
      <c r="C253" s="13" t="s">
        <v>32</v>
      </c>
      <c r="D253" s="13" t="s">
        <v>146</v>
      </c>
      <c r="E253" s="13" t="s">
        <v>9</v>
      </c>
      <c r="F253" s="7">
        <v>1787</v>
      </c>
    </row>
    <row r="254" spans="1:6" ht="15.75">
      <c r="A254" s="31" t="s">
        <v>65</v>
      </c>
      <c r="B254" s="22" t="s">
        <v>11</v>
      </c>
      <c r="C254" s="22" t="s">
        <v>14</v>
      </c>
      <c r="D254" s="22" t="s">
        <v>30</v>
      </c>
      <c r="E254" s="22" t="s">
        <v>30</v>
      </c>
      <c r="F254" s="23">
        <f>F255</f>
        <v>1400</v>
      </c>
    </row>
    <row r="255" spans="1:6" ht="111" customHeight="1">
      <c r="A255" s="4" t="s">
        <v>154</v>
      </c>
      <c r="B255" s="12" t="s">
        <v>11</v>
      </c>
      <c r="C255" s="12" t="s">
        <v>14</v>
      </c>
      <c r="D255" s="6" t="s">
        <v>153</v>
      </c>
      <c r="E255" s="25" t="s">
        <v>9</v>
      </c>
      <c r="F255" s="7">
        <v>1400</v>
      </c>
    </row>
    <row r="256" spans="1:6" ht="31.5">
      <c r="A256" s="31" t="s">
        <v>54</v>
      </c>
      <c r="B256" s="22" t="s">
        <v>41</v>
      </c>
      <c r="C256" s="22" t="s">
        <v>30</v>
      </c>
      <c r="D256" s="22" t="s">
        <v>30</v>
      </c>
      <c r="E256" s="22" t="s">
        <v>30</v>
      </c>
      <c r="F256" s="23">
        <f>F257</f>
        <v>128</v>
      </c>
    </row>
    <row r="257" spans="1:6" ht="31.5">
      <c r="A257" s="31" t="s">
        <v>55</v>
      </c>
      <c r="B257" s="22" t="s">
        <v>41</v>
      </c>
      <c r="C257" s="22" t="s">
        <v>32</v>
      </c>
      <c r="D257" s="22" t="s">
        <v>30</v>
      </c>
      <c r="E257" s="22" t="s">
        <v>30</v>
      </c>
      <c r="F257" s="23">
        <f>F258</f>
        <v>128</v>
      </c>
    </row>
    <row r="258" spans="1:6" ht="78" customHeight="1">
      <c r="A258" s="4" t="s">
        <v>247</v>
      </c>
      <c r="B258" s="12" t="s">
        <v>41</v>
      </c>
      <c r="C258" s="12" t="s">
        <v>32</v>
      </c>
      <c r="D258" s="13" t="s">
        <v>148</v>
      </c>
      <c r="E258" s="25" t="s">
        <v>56</v>
      </c>
      <c r="F258" s="7">
        <v>128</v>
      </c>
    </row>
    <row r="259" spans="1:6" ht="63">
      <c r="A259" s="47" t="s">
        <v>57</v>
      </c>
      <c r="B259" s="48" t="s">
        <v>13</v>
      </c>
      <c r="C259" s="48" t="s">
        <v>30</v>
      </c>
      <c r="D259" s="48" t="s">
        <v>30</v>
      </c>
      <c r="E259" s="48" t="s">
        <v>30</v>
      </c>
      <c r="F259" s="49">
        <f>SUM(F260,F262)</f>
        <v>9092</v>
      </c>
    </row>
    <row r="260" spans="1:6" ht="47.25">
      <c r="A260" s="31" t="s">
        <v>58</v>
      </c>
      <c r="B260" s="22" t="s">
        <v>13</v>
      </c>
      <c r="C260" s="22" t="s">
        <v>32</v>
      </c>
      <c r="D260" s="22" t="s">
        <v>30</v>
      </c>
      <c r="E260" s="22" t="s">
        <v>30</v>
      </c>
      <c r="F260" s="23">
        <f>SUM(F261:F261)</f>
        <v>6798</v>
      </c>
    </row>
    <row r="261" spans="1:6" ht="170.25" customHeight="1">
      <c r="A261" s="4" t="s">
        <v>248</v>
      </c>
      <c r="B261" s="12" t="s">
        <v>13</v>
      </c>
      <c r="C261" s="12" t="s">
        <v>32</v>
      </c>
      <c r="D261" s="6" t="s">
        <v>213</v>
      </c>
      <c r="E261" s="25" t="s">
        <v>20</v>
      </c>
      <c r="F261" s="7">
        <v>6798</v>
      </c>
    </row>
    <row r="262" spans="1:6" ht="30.75" customHeight="1">
      <c r="A262" s="3" t="s">
        <v>215</v>
      </c>
      <c r="B262" s="27" t="s">
        <v>13</v>
      </c>
      <c r="C262" s="26" t="s">
        <v>16</v>
      </c>
      <c r="D262" s="11"/>
      <c r="E262" s="27"/>
      <c r="F262" s="23">
        <f>SUM(F263:F263)</f>
        <v>2294</v>
      </c>
    </row>
    <row r="263" spans="1:6" ht="63">
      <c r="A263" s="4" t="s">
        <v>220</v>
      </c>
      <c r="B263" s="13" t="s">
        <v>13</v>
      </c>
      <c r="C263" s="13" t="s">
        <v>16</v>
      </c>
      <c r="D263" s="58">
        <v>9990020470</v>
      </c>
      <c r="E263" s="13">
        <v>500</v>
      </c>
      <c r="F263" s="7">
        <v>2294</v>
      </c>
    </row>
  </sheetData>
  <sheetProtection/>
  <mergeCells count="10">
    <mergeCell ref="D1:F1"/>
    <mergeCell ref="D2:F2"/>
    <mergeCell ref="D3:F3"/>
    <mergeCell ref="D4:F4"/>
    <mergeCell ref="A12:F12"/>
    <mergeCell ref="A11:F11"/>
    <mergeCell ref="D6:F6"/>
    <mergeCell ref="D7:F7"/>
    <mergeCell ref="D8:F8"/>
    <mergeCell ref="D9:F9"/>
  </mergeCells>
  <printOptions/>
  <pageMargins left="0.1968503937007874" right="0.03937007874015748" top="0.11811023622047245" bottom="0.11811023622047245" header="0.35433070866141736" footer="0.354330708661417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 Л.В.. Денисова</dc:creator>
  <cp:keywords/>
  <dc:description/>
  <cp:lastModifiedBy>Елена Е.И. Чубукова</cp:lastModifiedBy>
  <cp:lastPrinted>2019-03-20T10:01:57Z</cp:lastPrinted>
  <dcterms:created xsi:type="dcterms:W3CDTF">2013-10-17T13:12:05Z</dcterms:created>
  <dcterms:modified xsi:type="dcterms:W3CDTF">2019-03-22T07:15:53Z</dcterms:modified>
  <cp:category/>
  <cp:version/>
  <cp:contentType/>
  <cp:contentStatus/>
</cp:coreProperties>
</file>