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Лист1" sheetId="1" state="visible" r:id="rId1"/>
  </sheets>
  <definedNames>
    <definedName name="_xlnm.Print_Area" localSheetId="0">Лист1!$A$1:$H$221</definedName>
  </definedNames>
  <calcPr/>
</workbook>
</file>

<file path=xl/sharedStrings.xml><?xml version="1.0" encoding="utf-8"?>
<sst xmlns="http://schemas.openxmlformats.org/spreadsheetml/2006/main" count="62" uniqueCount="62">
  <si>
    <t xml:space="preserve">Приложение  № 3 </t>
  </si>
  <si>
    <t xml:space="preserve">к муниципальной программе</t>
  </si>
  <si>
    <t xml:space="preserve">РЕСУРСНОЕ ОБЕСПЕЧЕНИЕ</t>
  </si>
  <si>
    <t xml:space="preserve">муниципальной программы </t>
  </si>
  <si>
    <t xml:space="preserve">«Развитие системы образования муниципального образования Петушинский район»</t>
  </si>
  <si>
    <t xml:space="preserve">наименование муниципальной программы</t>
  </si>
  <si>
    <t xml:space="preserve">Наименование основных мероприятий</t>
  </si>
  <si>
    <t xml:space="preserve">Источник финансирования</t>
  </si>
  <si>
    <t xml:space="preserve">Объем финансирования, тыс.рублей</t>
  </si>
  <si>
    <t xml:space="preserve">Итого                  2024-2028 годы</t>
  </si>
  <si>
    <t xml:space="preserve">2024 год</t>
  </si>
  <si>
    <t xml:space="preserve">2025 год</t>
  </si>
  <si>
    <t xml:space="preserve">2026 год</t>
  </si>
  <si>
    <t xml:space="preserve">2027 год</t>
  </si>
  <si>
    <t xml:space="preserve">2028 год</t>
  </si>
  <si>
    <t xml:space="preserve">1. Организация дошкольного образования, в том числе:</t>
  </si>
  <si>
    <t>Всего</t>
  </si>
  <si>
    <t xml:space="preserve">Федеральный бюджет</t>
  </si>
  <si>
    <t xml:space="preserve">Областной бюджет</t>
  </si>
  <si>
    <t xml:space="preserve">Местный бюджет</t>
  </si>
  <si>
    <t xml:space="preserve">Внебюджетные источники</t>
  </si>
  <si>
    <t xml:space="preserve">1.1.  Субсидии бюджетым учреждениям на финан-совое обеспечение госу-дарственного (муници-пального) задания на оказание государственных (муниципальных) услуг (выполнение работ)</t>
  </si>
  <si>
    <t xml:space="preserve">1.2.  Расходы за счёт субсидии на проведение мероприятий по созданию в дошкольных образо-вательных организациях условий для получения детьми-инвалидами качественного образова-ния, доступная среда</t>
  </si>
  <si>
    <t xml:space="preserve">1.3. Расходы на подгото-вку образовательных организаций к началу учебного года и оздорови-тельных лагерей к летнему периоду</t>
  </si>
  <si>
    <t xml:space="preserve">2. Организация общего образования, в том числе:</t>
  </si>
  <si>
    <t xml:space="preserve">2.1. Субсидии бюджетным учреждениям на финансо-вое обеспечение государс-твенного (муниципаль-ного) задания на оказание государственных (муниц-ипальных) услуг (выполнение работ)</t>
  </si>
  <si>
    <t xml:space="preserve">2.2. Расходы на приобрет-ение транспортных средств  для организации бесплатной перевозки обучающихся в муници пальных общеобразова-тельных организациях
</t>
  </si>
  <si>
    <t xml:space="preserve">2.3. Расходы на подготов-ку муниципальных образо-вательных организаций к началу учебного года и оздоровительных лагерей к летнему периоду к учебному</t>
  </si>
  <si>
    <t xml:space="preserve">2.4. Расходы за счет субси-дии на дополнительное финансовое обеспечение деятельности групп прод-ленного дня в муници-пальных и частных обще-образовательных органи-зациях для обучающихся первых классов 
</t>
  </si>
  <si>
    <t xml:space="preserve">2.5 Выполнение мероприятий по капитальному ремонту общеобразовательных организаций и их оснащению средствами обучения и воспитания в полном объеме</t>
  </si>
  <si>
    <t xml:space="preserve">3.Организация дополнительного образования, в том числе:</t>
  </si>
  <si>
    <t xml:space="preserve">3.1. Субсидии бюджет-ным учреждениям на финансовое обеспечение государственного (муни-ципального) задания на оказание государственных (муниципальных) услуг (выполнение работ)</t>
  </si>
  <si>
    <t xml:space="preserve">3.2 Муниципальный социальный заказ</t>
  </si>
  <si>
    <t xml:space="preserve">4. Обеспечение оздоровления детей школьного возраста</t>
  </si>
  <si>
    <t xml:space="preserve">4.1.Организация лагерей дневного пребывания в школах в каникулярное время</t>
  </si>
  <si>
    <t xml:space="preserve">4.2.Трудовые бригады</t>
  </si>
  <si>
    <t xml:space="preserve">4.3. Обеспечение оздоро-вления и отдыха детей на базе муниципального загородных детских оздоровительных лагерях</t>
  </si>
  <si>
    <t xml:space="preserve">4.4. Организация куль-турно-экскурсионного обслуживания в канику-лярное время
</t>
  </si>
  <si>
    <t xml:space="preserve">5.  Содействие развитию системы дошкольного, общего и дополнитель-ного образования</t>
  </si>
  <si>
    <t xml:space="preserve">5.1 Доведение средней з/платы педагогических работников дополнитель-ного образования до уровня установленного Указом Президента РФ от 01.06.2012 года № 761</t>
  </si>
  <si>
    <t xml:space="preserve">5.2 Обеспечение бесплатным питанием учащихся 1-4 классов (завтраки)</t>
  </si>
  <si>
    <t xml:space="preserve">5.3. Обеспечение обучаю-щихся с ограниченными возможностями здоровья в муниципальных общеоб-разовательных организа-циях, реализующих адап-тированные образователь-ные программы началь-ного общего, основного общего и среднего общего образования на террито-рии муниципального образования «Петушинс-кий район» бесплатным двухразовым питанием</t>
  </si>
  <si>
    <t xml:space="preserve">5.4.  Расходы на организацию бесплатного горячего питания обучающихся, получающих начальное общее образование в частных образовательных организациях за счет субсидии на поддержку приоритетных направлений развития отрасли образования</t>
  </si>
  <si>
    <t xml:space="preserve">5.5. Расходы по предоста-влению услуги по органи-зации питания для общ-образовательных школ района</t>
  </si>
  <si>
    <t xml:space="preserve">6. Предоставление мер социальной поддержки работникам образования</t>
  </si>
  <si>
    <t xml:space="preserve">7. Оказание мер социальной поддержки семьям с детьми, в том числе:</t>
  </si>
  <si>
    <t xml:space="preserve">7.1. Социальная поддержка детей- инвалидов дошкольного возраста</t>
  </si>
  <si>
    <t xml:space="preserve">7.2. Компенсация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</si>
  <si>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 xml:space="preserve">8. Обеспечение защиты прав и интересов детей-сирот и детей, оставшихся без попечения родителей</t>
  </si>
  <si>
    <t xml:space="preserve">9. Обеспечение полно-мочий по организации и осуществлению деятель-ности по опеке и попечительству</t>
  </si>
  <si>
    <t xml:space="preserve">10. Развитие кадрового потенциала системы дошкольного, общего и профессионального образования</t>
  </si>
  <si>
    <t xml:space="preserve">11. Обеспечение функ-ций муниципальных органов</t>
  </si>
  <si>
    <t xml:space="preserve">12. Обеспечение деятельности муниципальных автономных образовательных учреждений</t>
  </si>
  <si>
    <t xml:space="preserve">Е 1. Реализация мероприятий в рамках регионального проекта "Современная школа" национального проекта "Образование", в том числе:</t>
  </si>
  <si>
    <t xml:space="preserve">Е 1. 1. Оснащение (обновление материально-технической базы) обору-дованием, средствами обучения и воспитания общеобразовательных организаций, в том числе осуществляющих образо-вательную деятельность по адаптированным основным общеобразова-тельным программам</t>
  </si>
  <si>
    <t xml:space="preserve">Е 2. Реализация мероприятий в рамках регионального проекта "Успех каждого ребёнка" национального проекта "Образование", в том числе:</t>
  </si>
  <si>
    <t xml:space="preserve">Е 2.1. Обновление материально-технической базы для организации учебно-исследовательс-кой, научно-практической, творческой деятельности, занятий физической куль-турой и спортом в образо-вательных организациях</t>
  </si>
  <si>
    <t xml:space="preserve">Е 4. Реализация мероприятий в рамках регионального проекта "Цифровая образова-тельная среда" наци-онального проекта "Образование", в том числе:</t>
  </si>
  <si>
    <t xml:space="preserve">Е 4.1. Внедрение целевой модели цифровой образовательной среды в общеобразовательных организациях и профес-сиональных образова-тельных организациях
</t>
  </si>
  <si>
    <t xml:space="preserve">ЕВ. Реализация мероприятий в рамках регионального проекта "Патриотическое воспитание граждан Российской Федерации" национального проекта "Образование", в том числе:</t>
  </si>
  <si>
    <t xml:space="preserve">ЕВ.1.Проведение меро-приятий по обеспечению деятельности советников директора по воспитанию и взаимодействию с детс-кими общественными объединениях в общеоб-разовательных организа-циях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</si>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</sst>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0" formatCode="#,##0.00000"/>
    <numFmt numFmtId="161" formatCode="#,##0.0000"/>
    <numFmt numFmtId="162" formatCode="#,##0.000"/>
    <numFmt numFmtId="163" formatCode="#,##0.0"/>
  </numFmts>
  <fonts count="5">
    <font>
      <name val="Calibri"/>
      <color theme="1"/>
      <sz val="11.000000"/>
      <scheme val="minor"/>
    </font>
    <font>
      <name val="Times New Roman"/>
      <color theme="1"/>
      <sz val="12.000000"/>
    </font>
    <font>
      <name val="Times New Roman"/>
      <b/>
      <color theme="1"/>
      <sz val="12.000000"/>
    </font>
    <font>
      <name val="Times New Roman"/>
      <color theme="1"/>
      <sz val="10.000000"/>
    </font>
    <font>
      <name val="Times New Roman"/>
      <color indexed="64"/>
      <sz val="12.000000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fontId="0" fillId="0" borderId="0" numFmtId="0" applyNumberFormat="1" applyFont="1" applyFill="1" applyBorder="1"/>
  </cellStyleXfs>
  <cellXfs count="61">
    <xf fontId="0" fillId="0" borderId="0" numFmtId="0" xfId="0"/>
    <xf fontId="1" fillId="0" borderId="0" numFmtId="0" xfId="0" applyFont="1"/>
    <xf fontId="1" fillId="0" borderId="0" numFmtId="4" xfId="0" applyNumberFormat="1" applyFont="1" applyAlignment="1">
      <alignment horizontal="center"/>
    </xf>
    <xf fontId="1" fillId="0" borderId="0" numFmtId="4" xfId="0" applyNumberFormat="1" applyFont="1"/>
    <xf fontId="2" fillId="0" borderId="0" numFmtId="0" xfId="0" applyFont="1" applyAlignment="1">
      <alignment horizontal="center"/>
    </xf>
    <xf fontId="2" fillId="0" borderId="0" numFmtId="0" xfId="0" applyFont="1" applyAlignment="1">
      <alignment horizontal="center" wrapText="1"/>
    </xf>
    <xf fontId="2" fillId="0" borderId="1" numFmtId="0" xfId="0" applyFont="1" applyBorder="1" applyAlignment="1">
      <alignment horizontal="center" wrapText="1"/>
    </xf>
    <xf fontId="3" fillId="0" borderId="2" numFmtId="0" xfId="0" applyFont="1" applyBorder="1" applyAlignment="1">
      <alignment horizontal="center" vertical="top"/>
    </xf>
    <xf fontId="2" fillId="0" borderId="3" numFmtId="0" xfId="0" applyFont="1" applyBorder="1" applyAlignment="1">
      <alignment horizontal="center" vertical="center" wrapText="1"/>
    </xf>
    <xf fontId="2" fillId="0" borderId="3" numFmtId="4" xfId="0" applyNumberFormat="1" applyFont="1" applyBorder="1" applyAlignment="1">
      <alignment horizontal="center" vertical="center"/>
    </xf>
    <xf fontId="2" fillId="0" borderId="3" numFmtId="4" xfId="0" applyNumberFormat="1" applyFont="1" applyBorder="1" applyAlignment="1">
      <alignment horizontal="center" vertical="center" wrapText="1"/>
    </xf>
    <xf fontId="2" fillId="0" borderId="3" numFmtId="4" xfId="0" applyNumberFormat="1" applyFont="1" applyBorder="1" applyAlignment="1">
      <alignment horizontal="center"/>
    </xf>
    <xf fontId="3" fillId="0" borderId="3" numFmtId="0" xfId="0" applyFont="1" applyBorder="1" applyAlignment="1">
      <alignment horizontal="center"/>
    </xf>
    <xf fontId="3" fillId="0" borderId="3" numFmtId="3" xfId="0" applyNumberFormat="1" applyFont="1" applyBorder="1" applyAlignment="1">
      <alignment horizontal="center"/>
    </xf>
    <xf fontId="2" fillId="0" borderId="4" numFmtId="0" xfId="0" applyFont="1" applyBorder="1" applyAlignment="1">
      <alignment horizontal="left" vertical="top" wrapText="1"/>
    </xf>
    <xf fontId="2" fillId="0" borderId="3" numFmtId="0" xfId="0" applyFont="1" applyBorder="1"/>
    <xf fontId="2" fillId="0" borderId="3" numFmtId="4" xfId="0" applyNumberFormat="1" applyFont="1" applyBorder="1"/>
    <xf fontId="2" fillId="0" borderId="5" numFmtId="0" xfId="0" applyFont="1" applyBorder="1" applyAlignment="1">
      <alignment horizontal="left" vertical="top" wrapText="1"/>
    </xf>
    <xf fontId="2" fillId="0" borderId="3" numFmtId="0" xfId="0" applyFont="1" applyBorder="1" applyAlignment="1">
      <alignment wrapText="1"/>
    </xf>
    <xf fontId="2" fillId="0" borderId="6" numFmtId="0" xfId="0" applyFont="1" applyBorder="1" applyAlignment="1">
      <alignment horizontal="left" vertical="top" wrapText="1"/>
    </xf>
    <xf fontId="1" fillId="0" borderId="4" numFmtId="0" xfId="0" applyFont="1" applyBorder="1" applyAlignment="1">
      <alignment horizontal="left" vertical="top" wrapText="1"/>
    </xf>
    <xf fontId="1" fillId="0" borderId="3" numFmtId="0" xfId="0" applyFont="1" applyBorder="1"/>
    <xf fontId="1" fillId="0" borderId="3" numFmtId="4" xfId="0" applyNumberFormat="1" applyFont="1" applyBorder="1" applyAlignment="1">
      <alignment horizontal="center"/>
    </xf>
    <xf fontId="1" fillId="0" borderId="3" numFmtId="4" xfId="0" applyNumberFormat="1" applyFont="1" applyBorder="1"/>
    <xf fontId="1" fillId="0" borderId="5" numFmtId="0" xfId="0" applyFont="1" applyBorder="1" applyAlignment="1">
      <alignment horizontal="left" vertical="top" wrapText="1"/>
    </xf>
    <xf fontId="1" fillId="0" borderId="3" numFmtId="0" xfId="0" applyFont="1" applyBorder="1" applyAlignment="1">
      <alignment wrapText="1"/>
    </xf>
    <xf fontId="1" fillId="0" borderId="3" numFmtId="0" xfId="0" applyFont="1" applyBorder="1" applyAlignment="1">
      <alignment horizontal="left" vertical="top" wrapText="1"/>
    </xf>
    <xf fontId="1" fillId="0" borderId="6" numFmtId="0" xfId="0" applyFont="1" applyBorder="1"/>
    <xf fontId="1" fillId="0" borderId="6" numFmtId="4" xfId="0" applyNumberFormat="1" applyFont="1" applyBorder="1" applyAlignment="1">
      <alignment horizontal="center"/>
    </xf>
    <xf fontId="1" fillId="0" borderId="6" numFmtId="4" xfId="0" applyNumberFormat="1" applyFont="1" applyBorder="1"/>
    <xf fontId="1" fillId="0" borderId="6" numFmtId="0" xfId="0" applyFont="1" applyBorder="1" applyAlignment="1">
      <alignment horizontal="left" vertical="top" wrapText="1"/>
    </xf>
    <xf fontId="2" fillId="0" borderId="3" numFmtId="160" xfId="0" applyNumberFormat="1" applyFont="1" applyBorder="1" applyAlignment="1">
      <alignment horizontal="center"/>
    </xf>
    <xf fontId="2" fillId="0" borderId="3" numFmtId="160" xfId="0" applyNumberFormat="1" applyFont="1" applyBorder="1"/>
    <xf fontId="1" fillId="0" borderId="3" numFmtId="160" xfId="0" applyNumberFormat="1" applyFont="1" applyBorder="1" applyAlignment="1">
      <alignment horizontal="center"/>
    </xf>
    <xf fontId="1" fillId="0" borderId="4" numFmtId="16" xfId="0" applyNumberFormat="1" applyFont="1" applyBorder="1" applyAlignment="1">
      <alignment horizontal="left" vertical="top" wrapText="1"/>
    </xf>
    <xf fontId="2" fillId="0" borderId="6" numFmtId="4" xfId="0" applyNumberFormat="1" applyFont="1" applyBorder="1" applyAlignment="1">
      <alignment horizontal="center"/>
    </xf>
    <xf fontId="2" fillId="0" borderId="6" numFmtId="4" xfId="0" applyNumberFormat="1" applyFont="1" applyBorder="1"/>
    <xf fontId="2" fillId="0" borderId="3" numFmtId="0" xfId="0" applyFont="1" applyBorder="1" applyAlignment="1">
      <alignment horizontal="left" vertical="top" wrapText="1"/>
    </xf>
    <xf fontId="2" fillId="0" borderId="3" numFmtId="161" xfId="0" applyNumberFormat="1" applyFont="1" applyBorder="1" applyAlignment="1">
      <alignment horizontal="center"/>
    </xf>
    <xf fontId="2" fillId="0" borderId="3" numFmtId="161" xfId="0" applyNumberFormat="1" applyFont="1" applyBorder="1"/>
    <xf fontId="1" fillId="0" borderId="3" numFmtId="161" xfId="0" applyNumberFormat="1" applyFont="1" applyBorder="1" applyAlignment="1">
      <alignment horizontal="center"/>
    </xf>
    <xf fontId="1" fillId="0" borderId="3" numFmtId="161" xfId="0" applyNumberFormat="1" applyFont="1" applyBorder="1"/>
    <xf fontId="2" fillId="0" borderId="3" numFmtId="162" xfId="0" applyNumberFormat="1" applyFont="1" applyBorder="1" applyAlignment="1">
      <alignment horizontal="center"/>
    </xf>
    <xf fontId="4" fillId="0" borderId="7" numFmtId="4" xfId="0" applyNumberFormat="1" applyFont="1" applyBorder="1" applyAlignment="1">
      <alignment horizontal="center" vertical="center"/>
    </xf>
    <xf fontId="4" fillId="0" borderId="7" numFmtId="0" xfId="0" applyFont="1" applyBorder="1" applyAlignment="1">
      <alignment horizontal="center" vertical="center"/>
    </xf>
    <xf fontId="1" fillId="0" borderId="4" numFmtId="0" xfId="0" applyFont="1" applyBorder="1" applyAlignment="1">
      <alignment wrapText="1"/>
    </xf>
    <xf fontId="1" fillId="0" borderId="4" numFmtId="4" xfId="0" applyNumberFormat="1" applyFont="1" applyBorder="1" applyAlignment="1">
      <alignment horizontal="center"/>
    </xf>
    <xf fontId="1" fillId="0" borderId="4" numFmtId="4" xfId="0" applyNumberFormat="1" applyFont="1" applyBorder="1"/>
    <xf fontId="2" fillId="0" borderId="8" numFmtId="0" xfId="0" applyFont="1" applyBorder="1" applyAlignment="1">
      <alignment horizontal="center" vertical="top" wrapText="1"/>
    </xf>
    <xf fontId="2" fillId="0" borderId="9" numFmtId="0" xfId="0" applyFont="1" applyBorder="1"/>
    <xf fontId="2" fillId="0" borderId="9" numFmtId="162" xfId="0" applyNumberFormat="1" applyFont="1" applyBorder="1" applyAlignment="1">
      <alignment horizontal="center"/>
    </xf>
    <xf fontId="2" fillId="0" borderId="9" numFmtId="160" xfId="0" applyNumberFormat="1" applyFont="1" applyBorder="1" applyAlignment="1">
      <alignment horizontal="center"/>
    </xf>
    <xf fontId="2" fillId="0" borderId="10" numFmtId="160" xfId="0" applyNumberFormat="1" applyFont="1" applyBorder="1"/>
    <xf fontId="2" fillId="0" borderId="11" numFmtId="0" xfId="0" applyFont="1" applyBorder="1" applyAlignment="1">
      <alignment horizontal="center" vertical="top" wrapText="1"/>
    </xf>
    <xf fontId="2" fillId="0" borderId="12" numFmtId="4" xfId="0" applyNumberFormat="1" applyFont="1" applyBorder="1"/>
    <xf fontId="2" fillId="0" borderId="3" numFmtId="163" xfId="0" applyNumberFormat="1" applyFont="1" applyBorder="1" applyAlignment="1">
      <alignment horizontal="center"/>
    </xf>
    <xf fontId="2" fillId="0" borderId="12" numFmtId="160" xfId="0" applyNumberFormat="1" applyFont="1" applyBorder="1"/>
    <xf fontId="2" fillId="0" borderId="13" numFmtId="0" xfId="0" applyFont="1" applyBorder="1" applyAlignment="1">
      <alignment horizontal="center" vertical="top" wrapText="1"/>
    </xf>
    <xf fontId="2" fillId="0" borderId="14" numFmtId="0" xfId="0" applyFont="1" applyBorder="1" applyAlignment="1">
      <alignment wrapText="1"/>
    </xf>
    <xf fontId="2" fillId="0" borderId="14" numFmtId="4" xfId="0" applyNumberFormat="1" applyFont="1" applyBorder="1" applyAlignment="1">
      <alignment horizontal="center"/>
    </xf>
    <xf fontId="2" fillId="0" borderId="15" numFmtId="4" xfId="0" applyNumberFormat="1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outlinePr applyStyles="0" showOutlineSymbols="1" summaryBelow="1" summaryRight="1"/>
    <pageSetUpPr autoPageBreaks="1" fitToPage="1"/>
  </sheetPr>
  <sheetViews>
    <sheetView topLeftCell="A203" workbookViewId="0" zoomScale="100">
      <selection activeCell="K156" activeCellId="0" sqref="K156"/>
    </sheetView>
  </sheetViews>
  <sheetFormatPr defaultRowHeight="14.25"/>
  <cols>
    <col customWidth="1" min="1" max="1" style="1" width="26.85546875"/>
    <col customWidth="1" min="2" max="2" style="1" width="19.85546875"/>
    <col bestFit="1" customWidth="1" min="3" max="4" style="2" width="17.85546875"/>
    <col customWidth="1" min="5" max="5" style="2" width="16.7109375"/>
    <col customWidth="1" min="6" max="6" style="2" width="16.5703125"/>
    <col customWidth="1" min="7" max="7" style="2" width="17.140625"/>
    <col customWidth="1" min="8" max="8" style="3" width="17.85546875"/>
    <col min="9" max="16384" style="1" width="9.140625"/>
  </cols>
  <sheetData>
    <row r="1" ht="16.5" customHeight="1">
      <c r="C1" s="3"/>
      <c r="D1" s="3"/>
      <c r="E1" s="2" t="s">
        <v>0</v>
      </c>
      <c r="F1" s="2"/>
      <c r="G1" s="2"/>
      <c r="H1" s="2"/>
    </row>
    <row r="2" ht="16.5" customHeight="1">
      <c r="C2" s="3"/>
      <c r="D2" s="3"/>
      <c r="E2" s="2" t="s">
        <v>1</v>
      </c>
      <c r="F2" s="2"/>
      <c r="G2" s="2"/>
      <c r="H2" s="2"/>
    </row>
    <row r="3" ht="12" customHeight="1"/>
    <row r="4">
      <c r="A4" s="4" t="s">
        <v>2</v>
      </c>
      <c r="B4" s="4"/>
      <c r="C4" s="4"/>
      <c r="D4" s="4"/>
      <c r="E4" s="4"/>
      <c r="F4" s="4"/>
      <c r="G4" s="4"/>
      <c r="H4" s="4"/>
    </row>
    <row r="5" ht="16.5" customHeight="1">
      <c r="A5" s="5" t="s">
        <v>3</v>
      </c>
      <c r="B5" s="5"/>
      <c r="C5" s="5"/>
      <c r="D5" s="5"/>
      <c r="E5" s="5"/>
      <c r="F5" s="5"/>
      <c r="G5" s="5"/>
      <c r="H5" s="5"/>
    </row>
    <row r="6" ht="15.75" customHeight="1">
      <c r="A6" s="6" t="s">
        <v>4</v>
      </c>
      <c r="B6" s="6"/>
      <c r="C6" s="6"/>
      <c r="D6" s="6"/>
      <c r="E6" s="6"/>
      <c r="F6" s="6"/>
      <c r="G6" s="6"/>
      <c r="H6" s="6"/>
    </row>
    <row r="7">
      <c r="A7" s="7" t="s">
        <v>5</v>
      </c>
      <c r="B7" s="7"/>
      <c r="C7" s="7"/>
      <c r="D7" s="7"/>
      <c r="E7" s="7"/>
      <c r="F7" s="7"/>
      <c r="G7" s="7"/>
      <c r="H7" s="7"/>
    </row>
    <row r="8" ht="7.5" customHeight="1"/>
    <row r="9" ht="24.75" customHeight="1">
      <c r="A9" s="8" t="s">
        <v>6</v>
      </c>
      <c r="B9" s="8" t="s">
        <v>7</v>
      </c>
      <c r="C9" s="9" t="s">
        <v>8</v>
      </c>
      <c r="D9" s="9"/>
      <c r="E9" s="9"/>
      <c r="F9" s="9"/>
      <c r="G9" s="9"/>
      <c r="H9" s="10" t="s">
        <v>9</v>
      </c>
    </row>
    <row r="10" ht="20.25" customHeight="1">
      <c r="A10" s="8"/>
      <c r="B10" s="8"/>
      <c r="C10" s="11" t="s">
        <v>10</v>
      </c>
      <c r="D10" s="11" t="s">
        <v>11</v>
      </c>
      <c r="E10" s="11" t="s">
        <v>12</v>
      </c>
      <c r="F10" s="11" t="s">
        <v>13</v>
      </c>
      <c r="G10" s="11" t="s">
        <v>14</v>
      </c>
      <c r="H10" s="10"/>
    </row>
    <row r="11">
      <c r="A11" s="12">
        <v>1</v>
      </c>
      <c r="B11" s="12">
        <v>2</v>
      </c>
      <c r="C11" s="13">
        <v>3</v>
      </c>
      <c r="D11" s="13">
        <v>4</v>
      </c>
      <c r="E11" s="13">
        <v>5</v>
      </c>
      <c r="F11" s="13">
        <v>6</v>
      </c>
      <c r="G11" s="13">
        <v>7</v>
      </c>
      <c r="H11" s="13">
        <v>8</v>
      </c>
    </row>
    <row r="12" ht="18" customHeight="1">
      <c r="A12" s="14" t="s">
        <v>15</v>
      </c>
      <c r="B12" s="15" t="s">
        <v>16</v>
      </c>
      <c r="C12" s="11">
        <f>SUM(C13:C16)</f>
        <v>277342.26000000001</v>
      </c>
      <c r="D12" s="11">
        <f>SUM(D13:D16)</f>
        <v>271471.70000000001</v>
      </c>
      <c r="E12" s="11">
        <f>SUM(E13:E16)</f>
        <v>283159</v>
      </c>
      <c r="F12" s="11">
        <f>SUM(F13:F16)</f>
        <v>270196</v>
      </c>
      <c r="G12" s="11">
        <f>SUM(G13:G16)</f>
        <v>270196</v>
      </c>
      <c r="H12" s="16">
        <f t="shared" ref="H12:H52" si="0">SUM(C12:G12)</f>
        <v>1372364.96</v>
      </c>
    </row>
    <row r="13" ht="29.25" customHeight="1">
      <c r="A13" s="17"/>
      <c r="B13" s="18" t="s">
        <v>17</v>
      </c>
      <c r="C13" s="11"/>
      <c r="D13" s="11"/>
      <c r="E13" s="11"/>
      <c r="F13" s="11"/>
      <c r="G13" s="11"/>
      <c r="H13" s="16">
        <f t="shared" si="0"/>
        <v>0</v>
      </c>
    </row>
    <row r="14" ht="29.25" customHeight="1">
      <c r="A14" s="17"/>
      <c r="B14" s="18" t="s">
        <v>18</v>
      </c>
      <c r="C14" s="11">
        <f t="shared" ref="C14:C15" si="1">SUM(C19,C24,C29)</f>
        <v>4640.8999999999996</v>
      </c>
      <c r="D14" s="11">
        <f t="shared" ref="D14:G15" si="2">SUM(D19,D24,D29)</f>
        <v>4709.6999999999998</v>
      </c>
      <c r="E14" s="11">
        <f t="shared" si="2"/>
        <v>4929.6000000000004</v>
      </c>
      <c r="F14" s="11">
        <f t="shared" si="2"/>
        <v>4929.6000000000004</v>
      </c>
      <c r="G14" s="11">
        <f t="shared" si="2"/>
        <v>4929.6000000000004</v>
      </c>
      <c r="H14" s="16">
        <f t="shared" si="0"/>
        <v>24139.400000000001</v>
      </c>
    </row>
    <row r="15" ht="27.75" customHeight="1">
      <c r="A15" s="17"/>
      <c r="B15" s="18" t="s">
        <v>19</v>
      </c>
      <c r="C15" s="11">
        <f t="shared" si="1"/>
        <v>272701.35999999999</v>
      </c>
      <c r="D15" s="11">
        <f t="shared" si="2"/>
        <v>266762</v>
      </c>
      <c r="E15" s="11">
        <f t="shared" si="2"/>
        <v>278229.40000000002</v>
      </c>
      <c r="F15" s="11">
        <f t="shared" si="2"/>
        <v>265266.40000000002</v>
      </c>
      <c r="G15" s="11">
        <f t="shared" si="2"/>
        <v>265266.40000000002</v>
      </c>
      <c r="H15" s="16">
        <f t="shared" si="0"/>
        <v>1348225.5600000001</v>
      </c>
    </row>
    <row r="16" ht="31.5" customHeight="1">
      <c r="A16" s="19"/>
      <c r="B16" s="18" t="s">
        <v>20</v>
      </c>
      <c r="C16" s="11"/>
      <c r="D16" s="11"/>
      <c r="E16" s="11"/>
      <c r="F16" s="11"/>
      <c r="G16" s="11"/>
      <c r="H16" s="16">
        <f t="shared" si="0"/>
        <v>0</v>
      </c>
    </row>
    <row r="17" ht="22.5" customHeight="1">
      <c r="A17" s="20" t="s">
        <v>21</v>
      </c>
      <c r="B17" s="21" t="s">
        <v>16</v>
      </c>
      <c r="C17" s="22">
        <f>SUM(C18:C21)</f>
        <v>271392.35999999999</v>
      </c>
      <c r="D17" s="22">
        <f t="shared" ref="D17:G17" si="3">SUM(D18:D21)</f>
        <v>265355.20000000001</v>
      </c>
      <c r="E17" s="22">
        <f t="shared" si="3"/>
        <v>276756.90000000002</v>
      </c>
      <c r="F17" s="22">
        <f t="shared" si="3"/>
        <v>263793.90000000002</v>
      </c>
      <c r="G17" s="22">
        <f t="shared" si="3"/>
        <v>263793.90000000002</v>
      </c>
      <c r="H17" s="23">
        <f t="shared" si="0"/>
        <v>1341092.2600000002</v>
      </c>
    </row>
    <row r="18" ht="31.5" customHeight="1">
      <c r="A18" s="24"/>
      <c r="B18" s="25" t="s">
        <v>17</v>
      </c>
      <c r="C18" s="22"/>
      <c r="D18" s="22"/>
      <c r="E18" s="22"/>
      <c r="F18" s="22"/>
      <c r="G18" s="22"/>
      <c r="H18" s="23">
        <f t="shared" si="0"/>
        <v>0</v>
      </c>
    </row>
    <row r="19" ht="35.25" customHeight="1">
      <c r="A19" s="24"/>
      <c r="B19" s="25" t="s">
        <v>18</v>
      </c>
      <c r="C19" s="22"/>
      <c r="D19" s="22"/>
      <c r="E19" s="22"/>
      <c r="F19" s="22"/>
      <c r="G19" s="22"/>
      <c r="H19" s="23">
        <f t="shared" si="0"/>
        <v>0</v>
      </c>
    </row>
    <row r="20" ht="20.25" customHeight="1">
      <c r="A20" s="24"/>
      <c r="B20" s="25" t="s">
        <v>19</v>
      </c>
      <c r="C20" s="22">
        <v>271392.35999999999</v>
      </c>
      <c r="D20" s="22">
        <f>262693.9+1100+1561.3</f>
        <v>265355.20000000001</v>
      </c>
      <c r="E20" s="22">
        <f>262693.9+1100+12963</f>
        <v>276756.90000000002</v>
      </c>
      <c r="F20" s="22">
        <f t="shared" ref="F20:G20" si="4">262693.9+1100</f>
        <v>263793.90000000002</v>
      </c>
      <c r="G20" s="22">
        <f t="shared" si="4"/>
        <v>263793.90000000002</v>
      </c>
      <c r="H20" s="23">
        <f t="shared" si="0"/>
        <v>1341092.2600000002</v>
      </c>
    </row>
    <row r="21" ht="30" customHeight="1">
      <c r="A21" s="24"/>
      <c r="B21" s="25" t="s">
        <v>20</v>
      </c>
      <c r="C21" s="22"/>
      <c r="D21" s="22"/>
      <c r="E21" s="22"/>
      <c r="F21" s="22"/>
      <c r="G21" s="22"/>
      <c r="H21" s="23">
        <f t="shared" si="0"/>
        <v>0</v>
      </c>
    </row>
    <row r="22" ht="21" customHeight="1">
      <c r="A22" s="26" t="s">
        <v>22</v>
      </c>
      <c r="B22" s="21" t="s">
        <v>16</v>
      </c>
      <c r="C22" s="22">
        <f>SUM(C23:C26)</f>
        <v>0</v>
      </c>
      <c r="D22" s="22">
        <f t="shared" ref="D22:G32" si="5">SUM(D23:D26)</f>
        <v>0</v>
      </c>
      <c r="E22" s="22">
        <f t="shared" si="5"/>
        <v>0</v>
      </c>
      <c r="F22" s="22">
        <f t="shared" si="5"/>
        <v>0</v>
      </c>
      <c r="G22" s="22">
        <f t="shared" si="5"/>
        <v>0</v>
      </c>
      <c r="H22" s="23">
        <f t="shared" si="0"/>
        <v>0</v>
      </c>
    </row>
    <row r="23" ht="30.75" customHeight="1">
      <c r="A23" s="26"/>
      <c r="B23" s="25" t="s">
        <v>17</v>
      </c>
      <c r="C23" s="22"/>
      <c r="D23" s="22"/>
      <c r="E23" s="22"/>
      <c r="F23" s="22"/>
      <c r="G23" s="22"/>
      <c r="H23" s="23">
        <f t="shared" si="0"/>
        <v>0</v>
      </c>
    </row>
    <row r="24" ht="33.75" customHeight="1">
      <c r="A24" s="26"/>
      <c r="B24" s="25" t="s">
        <v>18</v>
      </c>
      <c r="C24" s="22"/>
      <c r="D24" s="22"/>
      <c r="E24" s="22"/>
      <c r="F24" s="22"/>
      <c r="G24" s="22"/>
      <c r="H24" s="23">
        <f t="shared" si="0"/>
        <v>0</v>
      </c>
    </row>
    <row r="25" ht="22.5" customHeight="1">
      <c r="A25" s="26"/>
      <c r="B25" s="25" t="s">
        <v>19</v>
      </c>
      <c r="C25" s="22"/>
      <c r="D25" s="22"/>
      <c r="E25" s="22"/>
      <c r="F25" s="22"/>
      <c r="G25" s="22"/>
      <c r="H25" s="23">
        <f t="shared" si="0"/>
        <v>0</v>
      </c>
    </row>
    <row r="26" ht="35.25" customHeight="1">
      <c r="A26" s="26"/>
      <c r="B26" s="25" t="s">
        <v>20</v>
      </c>
      <c r="C26" s="22"/>
      <c r="D26" s="22"/>
      <c r="E26" s="22"/>
      <c r="F26" s="22"/>
      <c r="G26" s="22"/>
      <c r="H26" s="23">
        <f t="shared" si="0"/>
        <v>0</v>
      </c>
    </row>
    <row r="27" ht="18.75" customHeight="1">
      <c r="A27" s="24" t="s">
        <v>23</v>
      </c>
      <c r="B27" s="27" t="s">
        <v>16</v>
      </c>
      <c r="C27" s="28">
        <f>SUM(C28:C31)</f>
        <v>5949.8999999999996</v>
      </c>
      <c r="D27" s="28">
        <f t="shared" si="5"/>
        <v>6116.5</v>
      </c>
      <c r="E27" s="28">
        <f t="shared" si="5"/>
        <v>6402.1000000000004</v>
      </c>
      <c r="F27" s="28">
        <f t="shared" si="5"/>
        <v>6402.1000000000004</v>
      </c>
      <c r="G27" s="28">
        <f t="shared" si="5"/>
        <v>6402.1000000000004</v>
      </c>
      <c r="H27" s="29">
        <f t="shared" si="0"/>
        <v>31272.699999999997</v>
      </c>
    </row>
    <row r="28" ht="30.75" customHeight="1">
      <c r="A28" s="24"/>
      <c r="B28" s="25" t="s">
        <v>17</v>
      </c>
      <c r="C28" s="22"/>
      <c r="D28" s="22"/>
      <c r="E28" s="22"/>
      <c r="F28" s="22"/>
      <c r="G28" s="22"/>
      <c r="H28" s="29">
        <f t="shared" si="0"/>
        <v>0</v>
      </c>
    </row>
    <row r="29" ht="30.75" customHeight="1">
      <c r="A29" s="24"/>
      <c r="B29" s="25" t="s">
        <v>18</v>
      </c>
      <c r="C29" s="22">
        <v>4640.8999999999996</v>
      </c>
      <c r="D29" s="22">
        <v>4709.6999999999998</v>
      </c>
      <c r="E29" s="22">
        <v>4929.6000000000004</v>
      </c>
      <c r="F29" s="22">
        <v>4929.6000000000004</v>
      </c>
      <c r="G29" s="22">
        <v>4929.6000000000004</v>
      </c>
      <c r="H29" s="29">
        <f t="shared" si="0"/>
        <v>24139.400000000001</v>
      </c>
    </row>
    <row r="30" ht="20.25" customHeight="1">
      <c r="A30" s="24"/>
      <c r="B30" s="25" t="s">
        <v>19</v>
      </c>
      <c r="C30" s="22">
        <v>1309</v>
      </c>
      <c r="D30" s="22">
        <v>1406.8</v>
      </c>
      <c r="E30" s="22">
        <v>1472.5</v>
      </c>
      <c r="F30" s="22">
        <v>1472.5</v>
      </c>
      <c r="G30" s="22">
        <v>1472.5</v>
      </c>
      <c r="H30" s="29">
        <f t="shared" si="0"/>
        <v>7133.3000000000002</v>
      </c>
    </row>
    <row r="31" ht="33" customHeight="1">
      <c r="A31" s="30"/>
      <c r="B31" s="25" t="s">
        <v>20</v>
      </c>
      <c r="C31" s="22"/>
      <c r="D31" s="22"/>
      <c r="E31" s="22"/>
      <c r="F31" s="22"/>
      <c r="G31" s="22"/>
      <c r="H31" s="29">
        <f t="shared" si="0"/>
        <v>0</v>
      </c>
    </row>
    <row r="32" ht="18" customHeight="1">
      <c r="A32" s="14" t="s">
        <v>24</v>
      </c>
      <c r="B32" s="15" t="s">
        <v>16</v>
      </c>
      <c r="C32" s="31">
        <f>SUM(C33:C36)</f>
        <v>162473.59956999999</v>
      </c>
      <c r="D32" s="31">
        <f t="shared" si="5"/>
        <v>239579.95357000001</v>
      </c>
      <c r="E32" s="31">
        <f>SUM(E33:E36)</f>
        <v>145040.35357000001</v>
      </c>
      <c r="F32" s="11">
        <f>SUM(F33:F36)</f>
        <v>141289.39999999999</v>
      </c>
      <c r="G32" s="11">
        <f>SUM(G33:G36)</f>
        <v>141289.39999999999</v>
      </c>
      <c r="H32" s="32">
        <f t="shared" si="0"/>
        <v>829672.70671000006</v>
      </c>
    </row>
    <row r="33" ht="30.75" customHeight="1">
      <c r="A33" s="17"/>
      <c r="B33" s="18" t="s">
        <v>17</v>
      </c>
      <c r="C33" s="11">
        <f>C38</f>
        <v>0</v>
      </c>
      <c r="D33" s="11">
        <f t="shared" ref="D33:G33" si="6">D38</f>
        <v>0</v>
      </c>
      <c r="E33" s="11">
        <f t="shared" si="6"/>
        <v>0</v>
      </c>
      <c r="F33" s="11">
        <f t="shared" si="6"/>
        <v>0</v>
      </c>
      <c r="G33" s="11">
        <f t="shared" si="6"/>
        <v>0</v>
      </c>
      <c r="H33" s="16">
        <f t="shared" si="0"/>
        <v>0</v>
      </c>
    </row>
    <row r="34" ht="30.75" customHeight="1">
      <c r="A34" s="17"/>
      <c r="B34" s="18" t="s">
        <v>18</v>
      </c>
      <c r="C34" s="11">
        <f t="shared" ref="C34:C35" si="7">SUM(C39,C44,C49,C54+C59)</f>
        <v>7250.1000000000004</v>
      </c>
      <c r="D34" s="11">
        <f t="shared" ref="D34:D35" si="8">SUM(D39,D44,D49,D54+D59)</f>
        <v>112576.5</v>
      </c>
      <c r="E34" s="11">
        <f t="shared" ref="E34:G35" si="9">SUM(E39,E44,E49,E54)</f>
        <v>6836.3999999999996</v>
      </c>
      <c r="F34" s="11">
        <f t="shared" si="9"/>
        <v>6836.3999999999996</v>
      </c>
      <c r="G34" s="11">
        <f t="shared" si="9"/>
        <v>6836.3999999999996</v>
      </c>
      <c r="H34" s="16">
        <f t="shared" si="0"/>
        <v>140335.79999999999</v>
      </c>
    </row>
    <row r="35" ht="18.75" customHeight="1">
      <c r="A35" s="17"/>
      <c r="B35" s="18" t="s">
        <v>19</v>
      </c>
      <c r="C35" s="31">
        <f t="shared" si="7"/>
        <v>155223.49956999999</v>
      </c>
      <c r="D35" s="31">
        <f t="shared" si="8"/>
        <v>127003.45357</v>
      </c>
      <c r="E35" s="11">
        <f t="shared" si="9"/>
        <v>138203.95357000001</v>
      </c>
      <c r="F35" s="11">
        <f t="shared" si="9"/>
        <v>134453</v>
      </c>
      <c r="G35" s="11">
        <f t="shared" si="9"/>
        <v>134453</v>
      </c>
      <c r="H35" s="32">
        <f t="shared" si="0"/>
        <v>689336.90671000001</v>
      </c>
    </row>
    <row r="36" ht="30" customHeight="1">
      <c r="A36" s="19"/>
      <c r="B36" s="18" t="s">
        <v>20</v>
      </c>
      <c r="C36" s="11"/>
      <c r="D36" s="11"/>
      <c r="E36" s="11"/>
      <c r="F36" s="11"/>
      <c r="G36" s="11"/>
      <c r="H36" s="16">
        <f t="shared" si="0"/>
        <v>0</v>
      </c>
    </row>
    <row r="37" ht="15.75" customHeight="1">
      <c r="A37" s="20" t="s">
        <v>25</v>
      </c>
      <c r="B37" s="21" t="s">
        <v>16</v>
      </c>
      <c r="C37" s="33">
        <f>SUM(C38:C41)</f>
        <v>153178.59956999999</v>
      </c>
      <c r="D37" s="33">
        <f>SUM(D38:D41)</f>
        <v>123829.85357000001</v>
      </c>
      <c r="E37" s="33">
        <f>SUM(E38:E41)</f>
        <v>136161.95357000001</v>
      </c>
      <c r="F37" s="22">
        <f>SUM(F38:F41)</f>
        <v>132411</v>
      </c>
      <c r="G37" s="22">
        <f>SUM(G38:G41)</f>
        <v>132411</v>
      </c>
      <c r="H37" s="23">
        <f t="shared" si="0"/>
        <v>677992.40671000001</v>
      </c>
    </row>
    <row r="38" ht="31.5" customHeight="1">
      <c r="A38" s="24"/>
      <c r="B38" s="25" t="s">
        <v>17</v>
      </c>
      <c r="C38" s="22"/>
      <c r="D38" s="22"/>
      <c r="E38" s="22"/>
      <c r="F38" s="22"/>
      <c r="G38" s="22"/>
      <c r="H38" s="23">
        <f t="shared" si="0"/>
        <v>0</v>
      </c>
    </row>
    <row r="39" ht="31.5" customHeight="1">
      <c r="A39" s="24"/>
      <c r="B39" s="25" t="s">
        <v>18</v>
      </c>
      <c r="C39" s="22"/>
      <c r="D39" s="22"/>
      <c r="E39" s="22"/>
      <c r="F39" s="22"/>
      <c r="G39" s="22"/>
      <c r="H39" s="23">
        <f t="shared" si="0"/>
        <v>0</v>
      </c>
    </row>
    <row r="40" ht="18.75" customHeight="1">
      <c r="A40" s="24"/>
      <c r="B40" s="25" t="s">
        <v>19</v>
      </c>
      <c r="C40" s="33">
        <v>153178.59956999999</v>
      </c>
      <c r="D40" s="33">
        <v>123829.85357000001</v>
      </c>
      <c r="E40" s="33">
        <v>136161.95357000001</v>
      </c>
      <c r="F40" s="22">
        <v>132411</v>
      </c>
      <c r="G40" s="22">
        <v>132411</v>
      </c>
      <c r="H40" s="23">
        <f t="shared" si="0"/>
        <v>677992.40671000001</v>
      </c>
    </row>
    <row r="41" ht="31.5">
      <c r="A41" s="30"/>
      <c r="B41" s="25" t="s">
        <v>20</v>
      </c>
      <c r="C41" s="22"/>
      <c r="D41" s="22"/>
      <c r="E41" s="22"/>
      <c r="F41" s="22"/>
      <c r="G41" s="22"/>
      <c r="H41" s="23">
        <f t="shared" si="0"/>
        <v>0</v>
      </c>
    </row>
    <row r="42">
      <c r="A42" s="26" t="s">
        <v>26</v>
      </c>
      <c r="B42" s="21" t="s">
        <v>16</v>
      </c>
      <c r="C42" s="22">
        <f>SUM(C43:C46)</f>
        <v>0</v>
      </c>
      <c r="D42" s="22">
        <f t="shared" ref="D42:G52" si="10">SUM(D43:D46)</f>
        <v>0</v>
      </c>
      <c r="E42" s="22">
        <f t="shared" si="10"/>
        <v>0</v>
      </c>
      <c r="F42" s="22">
        <f t="shared" si="10"/>
        <v>0</v>
      </c>
      <c r="G42" s="22">
        <f t="shared" si="10"/>
        <v>0</v>
      </c>
      <c r="H42" s="23">
        <f t="shared" si="0"/>
        <v>0</v>
      </c>
    </row>
    <row r="43" ht="31.5">
      <c r="A43" s="26"/>
      <c r="B43" s="25" t="s">
        <v>17</v>
      </c>
      <c r="C43" s="22"/>
      <c r="D43" s="22"/>
      <c r="E43" s="22"/>
      <c r="F43" s="22"/>
      <c r="G43" s="22"/>
      <c r="H43" s="23">
        <f t="shared" si="0"/>
        <v>0</v>
      </c>
    </row>
    <row r="44" ht="31.5">
      <c r="A44" s="26"/>
      <c r="B44" s="25" t="s">
        <v>18</v>
      </c>
      <c r="C44" s="22"/>
      <c r="D44" s="22"/>
      <c r="E44" s="22"/>
      <c r="F44" s="22"/>
      <c r="G44" s="22"/>
      <c r="H44" s="23">
        <f t="shared" si="0"/>
        <v>0</v>
      </c>
    </row>
    <row r="45">
      <c r="A45" s="26"/>
      <c r="B45" s="25" t="s">
        <v>19</v>
      </c>
      <c r="C45" s="22"/>
      <c r="D45" s="22"/>
      <c r="E45" s="22"/>
      <c r="F45" s="22"/>
      <c r="G45" s="22"/>
      <c r="H45" s="23">
        <f t="shared" si="0"/>
        <v>0</v>
      </c>
    </row>
    <row r="46" ht="31.5">
      <c r="A46" s="26"/>
      <c r="B46" s="25" t="s">
        <v>20</v>
      </c>
      <c r="C46" s="22"/>
      <c r="D46" s="22"/>
      <c r="E46" s="22"/>
      <c r="F46" s="22"/>
      <c r="G46" s="22"/>
      <c r="H46" s="23">
        <f t="shared" si="0"/>
        <v>0</v>
      </c>
    </row>
    <row r="47">
      <c r="A47" s="26" t="s">
        <v>27</v>
      </c>
      <c r="B47" s="21" t="s">
        <v>16</v>
      </c>
      <c r="C47" s="22">
        <f>SUM(C48:C51)</f>
        <v>8827.1000000000004</v>
      </c>
      <c r="D47" s="22">
        <f t="shared" si="10"/>
        <v>8690</v>
      </c>
      <c r="E47" s="22">
        <f t="shared" si="10"/>
        <v>8404.3999999999996</v>
      </c>
      <c r="F47" s="22">
        <f t="shared" si="10"/>
        <v>8404.3999999999996</v>
      </c>
      <c r="G47" s="22">
        <f t="shared" si="10"/>
        <v>8404.3999999999996</v>
      </c>
      <c r="H47" s="23">
        <f t="shared" si="0"/>
        <v>42730.300000000003</v>
      </c>
    </row>
    <row r="48" ht="31.5">
      <c r="A48" s="26"/>
      <c r="B48" s="25" t="s">
        <v>17</v>
      </c>
      <c r="C48" s="22"/>
      <c r="D48" s="22"/>
      <c r="E48" s="22"/>
      <c r="F48" s="22"/>
      <c r="G48" s="22"/>
      <c r="H48" s="23">
        <f t="shared" si="0"/>
        <v>0</v>
      </c>
    </row>
    <row r="49" ht="31.5">
      <c r="A49" s="26"/>
      <c r="B49" s="25" t="s">
        <v>18</v>
      </c>
      <c r="C49" s="22">
        <v>6885.1000000000004</v>
      </c>
      <c r="D49" s="22">
        <v>6691.3000000000002</v>
      </c>
      <c r="E49" s="22">
        <v>6471.3999999999996</v>
      </c>
      <c r="F49" s="22">
        <v>6471.3999999999996</v>
      </c>
      <c r="G49" s="22">
        <v>6471.3999999999996</v>
      </c>
      <c r="H49" s="23">
        <f t="shared" si="0"/>
        <v>32990.600000000006</v>
      </c>
    </row>
    <row r="50">
      <c r="A50" s="26"/>
      <c r="B50" s="25" t="s">
        <v>19</v>
      </c>
      <c r="C50" s="22">
        <v>1942</v>
      </c>
      <c r="D50" s="22">
        <v>1998.7</v>
      </c>
      <c r="E50" s="22">
        <v>1933</v>
      </c>
      <c r="F50" s="22">
        <v>1933</v>
      </c>
      <c r="G50" s="22">
        <v>1933</v>
      </c>
      <c r="H50" s="23">
        <f t="shared" si="0"/>
        <v>9739.7000000000007</v>
      </c>
    </row>
    <row r="51" ht="31.5">
      <c r="A51" s="26"/>
      <c r="B51" s="25" t="s">
        <v>20</v>
      </c>
      <c r="C51" s="22"/>
      <c r="D51" s="22"/>
      <c r="E51" s="22"/>
      <c r="F51" s="22"/>
      <c r="G51" s="22"/>
      <c r="H51" s="23">
        <f t="shared" si="0"/>
        <v>0</v>
      </c>
    </row>
    <row r="52">
      <c r="A52" s="26" t="s">
        <v>28</v>
      </c>
      <c r="B52" s="21" t="s">
        <v>16</v>
      </c>
      <c r="C52" s="22">
        <f>SUM(C53:C56)</f>
        <v>467.89999999999998</v>
      </c>
      <c r="D52" s="22">
        <f t="shared" si="10"/>
        <v>474</v>
      </c>
      <c r="E52" s="22">
        <f t="shared" si="10"/>
        <v>474</v>
      </c>
      <c r="F52" s="22">
        <f t="shared" si="10"/>
        <v>474</v>
      </c>
      <c r="G52" s="22">
        <f t="shared" si="10"/>
        <v>474</v>
      </c>
      <c r="H52" s="23">
        <f t="shared" si="0"/>
        <v>2363.9000000000001</v>
      </c>
    </row>
    <row r="53" ht="31.5">
      <c r="A53" s="26"/>
      <c r="B53" s="25" t="s">
        <v>17</v>
      </c>
      <c r="C53" s="22"/>
      <c r="D53" s="22"/>
      <c r="E53" s="22"/>
      <c r="F53" s="22"/>
      <c r="G53" s="22"/>
      <c r="H53" s="23"/>
    </row>
    <row r="54" ht="31.5">
      <c r="A54" s="26"/>
      <c r="B54" s="25" t="s">
        <v>18</v>
      </c>
      <c r="C54" s="22">
        <f>286.2+78.8</f>
        <v>365</v>
      </c>
      <c r="D54" s="22">
        <f t="shared" ref="D54:G54" si="11">286.2+78.8</f>
        <v>365</v>
      </c>
      <c r="E54" s="22">
        <f t="shared" si="11"/>
        <v>365</v>
      </c>
      <c r="F54" s="22">
        <f t="shared" si="11"/>
        <v>365</v>
      </c>
      <c r="G54" s="22">
        <f t="shared" si="11"/>
        <v>365</v>
      </c>
      <c r="H54" s="22">
        <v>286.19999999999999</v>
      </c>
    </row>
    <row r="55">
      <c r="A55" s="26"/>
      <c r="B55" s="25" t="s">
        <v>19</v>
      </c>
      <c r="C55" s="22">
        <f>102.7+0.2</f>
        <v>102.90000000000001</v>
      </c>
      <c r="D55" s="22">
        <f>108.8+0.2</f>
        <v>109</v>
      </c>
      <c r="E55" s="22">
        <f t="shared" ref="E55:G55" si="12">108.8+0.2</f>
        <v>109</v>
      </c>
      <c r="F55" s="22">
        <f t="shared" si="12"/>
        <v>109</v>
      </c>
      <c r="G55" s="22">
        <f t="shared" si="12"/>
        <v>109</v>
      </c>
      <c r="H55" s="22">
        <v>108.8</v>
      </c>
    </row>
    <row r="56" ht="47.25" customHeight="1">
      <c r="A56" s="26"/>
      <c r="B56" s="25" t="s">
        <v>20</v>
      </c>
      <c r="C56" s="22"/>
      <c r="D56" s="22"/>
      <c r="E56" s="22"/>
      <c r="F56" s="22"/>
      <c r="G56" s="22"/>
      <c r="H56" s="23"/>
    </row>
    <row r="57" ht="28.5" customHeight="1">
      <c r="A57" s="34" t="s">
        <v>29</v>
      </c>
      <c r="B57" s="21" t="s">
        <v>16</v>
      </c>
      <c r="C57" s="28">
        <f>C60+C59</f>
        <v>0</v>
      </c>
      <c r="D57" s="28">
        <f t="shared" ref="D57:E57" si="13">D60+D59</f>
        <v>106586.09999999999</v>
      </c>
      <c r="E57" s="28">
        <f t="shared" si="13"/>
        <v>0</v>
      </c>
      <c r="F57" s="28"/>
      <c r="G57" s="28"/>
      <c r="H57" s="29">
        <f t="shared" ref="H57:H60" si="14">C57+D57+E57+F57+G57</f>
        <v>106586.09999999999</v>
      </c>
    </row>
    <row r="58" ht="31.5" customHeight="1">
      <c r="A58" s="24"/>
      <c r="B58" s="25" t="s">
        <v>17</v>
      </c>
      <c r="C58" s="28"/>
      <c r="D58" s="28"/>
      <c r="E58" s="28"/>
      <c r="F58" s="28"/>
      <c r="G58" s="28"/>
      <c r="H58" s="29">
        <f t="shared" si="14"/>
        <v>0</v>
      </c>
    </row>
    <row r="59" ht="28.5" customHeight="1">
      <c r="A59" s="24"/>
      <c r="B59" s="25" t="s">
        <v>18</v>
      </c>
      <c r="C59" s="28"/>
      <c r="D59" s="28">
        <v>105520.2</v>
      </c>
      <c r="E59" s="28"/>
      <c r="F59" s="28"/>
      <c r="G59" s="28"/>
      <c r="H59" s="29">
        <f t="shared" si="14"/>
        <v>105520.2</v>
      </c>
    </row>
    <row r="60" ht="24.75" customHeight="1">
      <c r="A60" s="24"/>
      <c r="B60" s="25" t="s">
        <v>19</v>
      </c>
      <c r="C60" s="28"/>
      <c r="D60" s="28">
        <v>1065.9000000000001</v>
      </c>
      <c r="E60" s="28"/>
      <c r="F60" s="28"/>
      <c r="G60" s="28"/>
      <c r="H60" s="29">
        <f t="shared" si="14"/>
        <v>1065.9000000000001</v>
      </c>
    </row>
    <row r="61" ht="34.5" customHeight="1">
      <c r="A61" s="30"/>
      <c r="B61" s="25" t="s">
        <v>20</v>
      </c>
      <c r="C61" s="28"/>
      <c r="D61" s="28"/>
      <c r="E61" s="28"/>
      <c r="F61" s="28"/>
      <c r="G61" s="28"/>
      <c r="H61" s="29"/>
    </row>
    <row r="62">
      <c r="A62" s="14" t="s">
        <v>30</v>
      </c>
      <c r="B62" s="15" t="s">
        <v>16</v>
      </c>
      <c r="C62" s="35">
        <f>SUM(C63:C66)</f>
        <v>32560.399999999998</v>
      </c>
      <c r="D62" s="35">
        <f t="shared" ref="D62:G62" si="15">SUM(D63:D66)</f>
        <v>31318.799999999999</v>
      </c>
      <c r="E62" s="35">
        <f t="shared" si="15"/>
        <v>31318.799999999999</v>
      </c>
      <c r="F62" s="35">
        <f t="shared" si="15"/>
        <v>31318.799999999999</v>
      </c>
      <c r="G62" s="35">
        <f t="shared" si="15"/>
        <v>31318.799999999999</v>
      </c>
      <c r="H62" s="36">
        <f t="shared" ref="H62:H101" si="16">SUM(C62:G62)</f>
        <v>157835.60000000001</v>
      </c>
    </row>
    <row r="63" ht="31.5">
      <c r="A63" s="17"/>
      <c r="B63" s="18" t="s">
        <v>17</v>
      </c>
      <c r="C63" s="11"/>
      <c r="D63" s="11"/>
      <c r="E63" s="11"/>
      <c r="F63" s="11"/>
      <c r="G63" s="11"/>
      <c r="H63" s="36">
        <f t="shared" si="16"/>
        <v>0</v>
      </c>
    </row>
    <row r="64" ht="31.5">
      <c r="A64" s="17"/>
      <c r="B64" s="18" t="s">
        <v>18</v>
      </c>
      <c r="C64" s="11"/>
      <c r="D64" s="11"/>
      <c r="E64" s="11"/>
      <c r="F64" s="11"/>
      <c r="G64" s="11"/>
      <c r="H64" s="36">
        <f t="shared" si="16"/>
        <v>0</v>
      </c>
    </row>
    <row r="65">
      <c r="A65" s="17"/>
      <c r="B65" s="18" t="s">
        <v>19</v>
      </c>
      <c r="C65" s="11">
        <f>SUM(C70,C75)</f>
        <v>32560.399999999998</v>
      </c>
      <c r="D65" s="11">
        <f t="shared" ref="D65:G65" si="17">SUM(D70,D75)</f>
        <v>31318.799999999999</v>
      </c>
      <c r="E65" s="11">
        <f t="shared" si="17"/>
        <v>31318.799999999999</v>
      </c>
      <c r="F65" s="11">
        <f t="shared" si="17"/>
        <v>31318.799999999999</v>
      </c>
      <c r="G65" s="11">
        <f t="shared" si="17"/>
        <v>31318.799999999999</v>
      </c>
      <c r="H65" s="36">
        <f t="shared" si="16"/>
        <v>157835.60000000001</v>
      </c>
    </row>
    <row r="66" ht="31.5">
      <c r="A66" s="19"/>
      <c r="B66" s="18" t="s">
        <v>20</v>
      </c>
      <c r="C66" s="11"/>
      <c r="D66" s="11"/>
      <c r="E66" s="11"/>
      <c r="F66" s="11"/>
      <c r="G66" s="11"/>
      <c r="H66" s="36">
        <f t="shared" si="16"/>
        <v>0</v>
      </c>
    </row>
    <row r="67" ht="15.75" customHeight="1">
      <c r="A67" s="20" t="s">
        <v>31</v>
      </c>
      <c r="B67" s="21" t="s">
        <v>16</v>
      </c>
      <c r="C67" s="22">
        <f>SUM(C68:C71)</f>
        <v>31351.799999999999</v>
      </c>
      <c r="D67" s="22">
        <f>SUM(D68:D71)</f>
        <v>31318.799999999999</v>
      </c>
      <c r="E67" s="22">
        <f>SUM(E68:E71)</f>
        <v>31318.799999999999</v>
      </c>
      <c r="F67" s="22">
        <f>SUM(F68:F71)</f>
        <v>31318.799999999999</v>
      </c>
      <c r="G67" s="22">
        <f>SUM(G68:G71)</f>
        <v>31318.799999999999</v>
      </c>
      <c r="H67" s="23">
        <f t="shared" si="16"/>
        <v>156627</v>
      </c>
    </row>
    <row r="68" ht="30" customHeight="1">
      <c r="A68" s="24"/>
      <c r="B68" s="25" t="s">
        <v>17</v>
      </c>
      <c r="C68" s="22"/>
      <c r="D68" s="22"/>
      <c r="E68" s="22"/>
      <c r="F68" s="22"/>
      <c r="G68" s="22"/>
      <c r="H68" s="23">
        <f t="shared" si="16"/>
        <v>0</v>
      </c>
    </row>
    <row r="69" ht="30.75" customHeight="1">
      <c r="A69" s="24"/>
      <c r="B69" s="25" t="s">
        <v>18</v>
      </c>
      <c r="C69" s="22"/>
      <c r="D69" s="22"/>
      <c r="E69" s="22"/>
      <c r="F69" s="22"/>
      <c r="G69" s="22"/>
      <c r="H69" s="23">
        <f t="shared" si="16"/>
        <v>0</v>
      </c>
    </row>
    <row r="70" ht="21" customHeight="1">
      <c r="A70" s="24"/>
      <c r="B70" s="25" t="s">
        <v>19</v>
      </c>
      <c r="C70" s="22">
        <v>31351.799999999999</v>
      </c>
      <c r="D70" s="22">
        <v>31318.799999999999</v>
      </c>
      <c r="E70" s="22">
        <v>31318.799999999999</v>
      </c>
      <c r="F70" s="22">
        <v>31318.799999999999</v>
      </c>
      <c r="G70" s="22">
        <v>31318.799999999999</v>
      </c>
      <c r="H70" s="23">
        <f t="shared" si="16"/>
        <v>156627</v>
      </c>
    </row>
    <row r="71" ht="30.75" customHeight="1">
      <c r="A71" s="30"/>
      <c r="B71" s="25" t="s">
        <v>20</v>
      </c>
      <c r="C71" s="22"/>
      <c r="D71" s="22"/>
      <c r="E71" s="22"/>
      <c r="F71" s="22"/>
      <c r="G71" s="22"/>
      <c r="H71" s="23">
        <f t="shared" si="16"/>
        <v>0</v>
      </c>
    </row>
    <row r="72" ht="22.5" customHeight="1">
      <c r="A72" s="26" t="s">
        <v>32</v>
      </c>
      <c r="B72" s="21" t="s">
        <v>16</v>
      </c>
      <c r="C72" s="22">
        <f>SUM(C73:C76)</f>
        <v>1208.5999999999999</v>
      </c>
      <c r="D72" s="22">
        <f t="shared" ref="D72:G77" si="18">SUM(D73:D76)</f>
        <v>0</v>
      </c>
      <c r="E72" s="22">
        <f t="shared" si="18"/>
        <v>0</v>
      </c>
      <c r="F72" s="22">
        <f t="shared" si="18"/>
        <v>0</v>
      </c>
      <c r="G72" s="22">
        <f t="shared" si="18"/>
        <v>0</v>
      </c>
      <c r="H72" s="23">
        <f t="shared" si="16"/>
        <v>1208.5999999999999</v>
      </c>
    </row>
    <row r="73" ht="30.75" customHeight="1">
      <c r="A73" s="26"/>
      <c r="B73" s="25" t="s">
        <v>17</v>
      </c>
      <c r="C73" s="22"/>
      <c r="D73" s="22"/>
      <c r="E73" s="22"/>
      <c r="F73" s="22"/>
      <c r="G73" s="22"/>
      <c r="H73" s="23">
        <f t="shared" si="16"/>
        <v>0</v>
      </c>
    </row>
    <row r="74" ht="19.5" customHeight="1">
      <c r="A74" s="26"/>
      <c r="B74" s="25" t="s">
        <v>18</v>
      </c>
      <c r="C74" s="22"/>
      <c r="D74" s="22"/>
      <c r="E74" s="22"/>
      <c r="F74" s="22"/>
      <c r="G74" s="22"/>
      <c r="H74" s="23">
        <f t="shared" si="16"/>
        <v>0</v>
      </c>
    </row>
    <row r="75" ht="18" customHeight="1">
      <c r="A75" s="26"/>
      <c r="B75" s="25" t="s">
        <v>19</v>
      </c>
      <c r="C75" s="22">
        <v>1208.5999999999999</v>
      </c>
      <c r="D75" s="22"/>
      <c r="E75" s="22"/>
      <c r="F75" s="22"/>
      <c r="G75" s="22"/>
      <c r="H75" s="23">
        <f t="shared" si="16"/>
        <v>1208.5999999999999</v>
      </c>
    </row>
    <row r="76" ht="30.75" customHeight="1">
      <c r="A76" s="26"/>
      <c r="B76" s="25" t="s">
        <v>20</v>
      </c>
      <c r="C76" s="22"/>
      <c r="D76" s="22"/>
      <c r="E76" s="22"/>
      <c r="F76" s="22"/>
      <c r="G76" s="22"/>
      <c r="H76" s="23">
        <f t="shared" si="16"/>
        <v>0</v>
      </c>
    </row>
    <row r="77" ht="19.5" customHeight="1">
      <c r="A77" s="14" t="s">
        <v>33</v>
      </c>
      <c r="B77" s="15" t="s">
        <v>16</v>
      </c>
      <c r="C77" s="31">
        <f>SUM(C78:C81)</f>
        <v>12372.52461</v>
      </c>
      <c r="D77" s="31">
        <f t="shared" si="18"/>
        <v>12639.64561</v>
      </c>
      <c r="E77" s="31">
        <f t="shared" si="18"/>
        <v>12639.64561</v>
      </c>
      <c r="F77" s="11">
        <f t="shared" si="18"/>
        <v>12639.639999999999</v>
      </c>
      <c r="G77" s="11">
        <f t="shared" si="18"/>
        <v>12639.639999999999</v>
      </c>
      <c r="H77" s="16">
        <f t="shared" si="16"/>
        <v>62931.095829999998</v>
      </c>
    </row>
    <row r="78" ht="30.75" customHeight="1">
      <c r="A78" s="17"/>
      <c r="B78" s="18" t="s">
        <v>17</v>
      </c>
      <c r="C78" s="11"/>
      <c r="D78" s="11"/>
      <c r="E78" s="11"/>
      <c r="F78" s="11"/>
      <c r="G78" s="11"/>
      <c r="H78" s="16">
        <f t="shared" si="16"/>
        <v>0</v>
      </c>
    </row>
    <row r="79" ht="29.25" customHeight="1">
      <c r="A79" s="17"/>
      <c r="B79" s="18" t="s">
        <v>18</v>
      </c>
      <c r="C79" s="11">
        <f>SUM(C84,C89,C94,C99)</f>
        <v>6366.7000000000007</v>
      </c>
      <c r="D79" s="11">
        <f t="shared" ref="D79:G79" si="19">SUM(D84,D89,D94,D99)</f>
        <v>6306.2399999999998</v>
      </c>
      <c r="E79" s="11">
        <f t="shared" si="19"/>
        <v>6306.2399999999998</v>
      </c>
      <c r="F79" s="11">
        <f t="shared" si="19"/>
        <v>6306.2399999999998</v>
      </c>
      <c r="G79" s="11">
        <f t="shared" si="19"/>
        <v>6306.2399999999998</v>
      </c>
      <c r="H79" s="16">
        <f t="shared" si="16"/>
        <v>31591.659999999996</v>
      </c>
    </row>
    <row r="80" ht="20.25" customHeight="1">
      <c r="A80" s="17"/>
      <c r="B80" s="18" t="s">
        <v>19</v>
      </c>
      <c r="C80" s="31">
        <f>C85+C90+C95</f>
        <v>6005.8246099999997</v>
      </c>
      <c r="D80" s="31">
        <f t="shared" ref="D80:G80" si="20">D85+D90+D95</f>
        <v>6333.4056099999998</v>
      </c>
      <c r="E80" s="31">
        <f t="shared" si="20"/>
        <v>6333.4056099999998</v>
      </c>
      <c r="F80" s="31">
        <f t="shared" si="20"/>
        <v>6333.3999999999996</v>
      </c>
      <c r="G80" s="31">
        <f t="shared" si="20"/>
        <v>6333.3999999999996</v>
      </c>
      <c r="H80" s="16">
        <f t="shared" si="16"/>
        <v>31339.435830000002</v>
      </c>
    </row>
    <row r="81" ht="30.75" customHeight="1">
      <c r="A81" s="19"/>
      <c r="B81" s="18" t="s">
        <v>20</v>
      </c>
      <c r="C81" s="11"/>
      <c r="D81" s="11"/>
      <c r="E81" s="11"/>
      <c r="F81" s="11"/>
      <c r="G81" s="11"/>
      <c r="H81" s="16">
        <f t="shared" si="16"/>
        <v>0</v>
      </c>
    </row>
    <row r="82" ht="16.5" customHeight="1">
      <c r="A82" s="26" t="s">
        <v>34</v>
      </c>
      <c r="B82" s="21" t="s">
        <v>16</v>
      </c>
      <c r="C82" s="22">
        <v>4599.2399999999998</v>
      </c>
      <c r="D82" s="22">
        <v>4688.9399999999996</v>
      </c>
      <c r="E82" s="22">
        <v>4688.9399999999996</v>
      </c>
      <c r="F82" s="22">
        <v>4688.9399999999996</v>
      </c>
      <c r="G82" s="22">
        <v>4688.9399999999996</v>
      </c>
      <c r="H82" s="23">
        <f t="shared" si="16"/>
        <v>23354.999999999996</v>
      </c>
    </row>
    <row r="83" ht="30.75" customHeight="1">
      <c r="A83" s="26"/>
      <c r="B83" s="25" t="s">
        <v>17</v>
      </c>
      <c r="C83" s="22"/>
      <c r="D83" s="22"/>
      <c r="E83" s="22"/>
      <c r="F83" s="22"/>
      <c r="G83" s="22"/>
      <c r="H83" s="23">
        <f t="shared" si="16"/>
        <v>0</v>
      </c>
    </row>
    <row r="84" ht="18" customHeight="1">
      <c r="A84" s="26"/>
      <c r="B84" s="25" t="s">
        <v>18</v>
      </c>
      <c r="C84" s="22">
        <v>2024.3399999999999</v>
      </c>
      <c r="D84" s="22">
        <v>2009.24</v>
      </c>
      <c r="E84" s="22">
        <v>2009.24</v>
      </c>
      <c r="F84" s="22">
        <v>2009.24</v>
      </c>
      <c r="G84" s="22">
        <v>2009.24</v>
      </c>
      <c r="H84" s="23">
        <f t="shared" si="16"/>
        <v>10061.299999999999</v>
      </c>
    </row>
    <row r="85" ht="17.25" customHeight="1">
      <c r="A85" s="26"/>
      <c r="B85" s="25" t="s">
        <v>19</v>
      </c>
      <c r="C85" s="22">
        <v>2574.9000000000001</v>
      </c>
      <c r="D85" s="22">
        <v>2679.6999999999998</v>
      </c>
      <c r="E85" s="22">
        <v>2679.6999999999998</v>
      </c>
      <c r="F85" s="22">
        <v>2679.6999999999998</v>
      </c>
      <c r="G85" s="22">
        <v>2679.6999999999998</v>
      </c>
      <c r="H85" s="23">
        <f t="shared" si="16"/>
        <v>13293.700000000001</v>
      </c>
    </row>
    <row r="86" ht="30.75" customHeight="1">
      <c r="A86" s="26"/>
      <c r="B86" s="25" t="s">
        <v>20</v>
      </c>
      <c r="C86" s="22"/>
      <c r="D86" s="22"/>
      <c r="E86" s="22"/>
      <c r="F86" s="22"/>
      <c r="G86" s="22"/>
      <c r="H86" s="23">
        <f t="shared" si="16"/>
        <v>0</v>
      </c>
    </row>
    <row r="87" ht="18" customHeight="1">
      <c r="A87" s="20" t="s">
        <v>35</v>
      </c>
      <c r="B87" s="21" t="s">
        <v>16</v>
      </c>
      <c r="C87" s="33">
        <v>1169.5246099999999</v>
      </c>
      <c r="D87" s="33">
        <v>1392.3056099999999</v>
      </c>
      <c r="E87" s="33">
        <v>1392.3056099999999</v>
      </c>
      <c r="F87" s="22">
        <v>1392.3</v>
      </c>
      <c r="G87" s="22">
        <v>1392.3</v>
      </c>
      <c r="H87" s="23">
        <f t="shared" si="16"/>
        <v>6738.7358299999996</v>
      </c>
    </row>
    <row r="88" ht="29.25" customHeight="1">
      <c r="A88" s="24"/>
      <c r="B88" s="25" t="s">
        <v>17</v>
      </c>
      <c r="C88" s="22"/>
      <c r="D88" s="22"/>
      <c r="E88" s="22"/>
      <c r="F88" s="22"/>
      <c r="G88" s="22"/>
      <c r="H88" s="23">
        <f t="shared" si="16"/>
        <v>0</v>
      </c>
    </row>
    <row r="89" ht="18.75" customHeight="1">
      <c r="A89" s="24"/>
      <c r="B89" s="25" t="s">
        <v>18</v>
      </c>
      <c r="C89" s="22"/>
      <c r="D89" s="22"/>
      <c r="E89" s="22"/>
      <c r="F89" s="22"/>
      <c r="G89" s="22"/>
      <c r="H89" s="23">
        <f t="shared" si="16"/>
        <v>0</v>
      </c>
    </row>
    <row r="90" ht="18.75" customHeight="1">
      <c r="A90" s="24"/>
      <c r="B90" s="25" t="s">
        <v>19</v>
      </c>
      <c r="C90" s="33">
        <v>1169.5246099999999</v>
      </c>
      <c r="D90" s="33">
        <v>1392.3056099999999</v>
      </c>
      <c r="E90" s="33">
        <v>1392.3056099999999</v>
      </c>
      <c r="F90" s="22">
        <v>1392.3</v>
      </c>
      <c r="G90" s="22">
        <v>1392.3</v>
      </c>
      <c r="H90" s="23">
        <f t="shared" si="16"/>
        <v>6738.7358299999996</v>
      </c>
    </row>
    <row r="91" ht="30.75" customHeight="1">
      <c r="A91" s="30"/>
      <c r="B91" s="25" t="s">
        <v>20</v>
      </c>
      <c r="C91" s="22"/>
      <c r="D91" s="22"/>
      <c r="E91" s="22"/>
      <c r="F91" s="22"/>
      <c r="G91" s="22"/>
      <c r="H91" s="23">
        <f t="shared" si="16"/>
        <v>0</v>
      </c>
    </row>
    <row r="92" ht="18.75" customHeight="1">
      <c r="A92" s="26" t="s">
        <v>36</v>
      </c>
      <c r="B92" s="21" t="s">
        <v>16</v>
      </c>
      <c r="C92" s="22">
        <v>4258.8999999999996</v>
      </c>
      <c r="D92" s="22">
        <v>4258.3999999999996</v>
      </c>
      <c r="E92" s="22">
        <v>4258.3999999999996</v>
      </c>
      <c r="F92" s="22">
        <v>4258.3999999999996</v>
      </c>
      <c r="G92" s="22">
        <v>4258.3999999999996</v>
      </c>
      <c r="H92" s="23">
        <f t="shared" si="16"/>
        <v>21292.5</v>
      </c>
    </row>
    <row r="93" ht="30.75" customHeight="1">
      <c r="A93" s="26"/>
      <c r="B93" s="25" t="s">
        <v>17</v>
      </c>
      <c r="C93" s="22"/>
      <c r="D93" s="22"/>
      <c r="E93" s="22"/>
      <c r="F93" s="22"/>
      <c r="G93" s="22"/>
      <c r="H93" s="23">
        <f t="shared" si="16"/>
        <v>0</v>
      </c>
    </row>
    <row r="94" ht="18.75" customHeight="1">
      <c r="A94" s="26"/>
      <c r="B94" s="25" t="s">
        <v>18</v>
      </c>
      <c r="C94" s="22">
        <v>1997.5</v>
      </c>
      <c r="D94" s="22">
        <v>1997</v>
      </c>
      <c r="E94" s="22">
        <v>1997</v>
      </c>
      <c r="F94" s="22">
        <v>1997</v>
      </c>
      <c r="G94" s="22">
        <v>1997</v>
      </c>
      <c r="H94" s="23">
        <f t="shared" si="16"/>
        <v>9985.5</v>
      </c>
    </row>
    <row r="95" ht="16.5" customHeight="1">
      <c r="A95" s="26"/>
      <c r="B95" s="25" t="s">
        <v>19</v>
      </c>
      <c r="C95" s="22">
        <v>2261.4000000000001</v>
      </c>
      <c r="D95" s="22">
        <v>2261.4000000000001</v>
      </c>
      <c r="E95" s="22">
        <v>2261.4000000000001</v>
      </c>
      <c r="F95" s="22">
        <v>2261.4000000000001</v>
      </c>
      <c r="G95" s="22">
        <v>2261.4000000000001</v>
      </c>
      <c r="H95" s="23">
        <f t="shared" si="16"/>
        <v>11307</v>
      </c>
    </row>
    <row r="96" ht="30.75" customHeight="1">
      <c r="A96" s="26"/>
      <c r="B96" s="25" t="s">
        <v>20</v>
      </c>
      <c r="C96" s="22"/>
      <c r="D96" s="22"/>
      <c r="E96" s="22"/>
      <c r="F96" s="22"/>
      <c r="G96" s="22"/>
      <c r="H96" s="23">
        <f t="shared" si="16"/>
        <v>0</v>
      </c>
    </row>
    <row r="97" ht="17.25" customHeight="1">
      <c r="A97" s="20" t="s">
        <v>37</v>
      </c>
      <c r="B97" s="21" t="s">
        <v>16</v>
      </c>
      <c r="C97" s="22">
        <v>2344.8600000000001</v>
      </c>
      <c r="D97" s="22">
        <v>2300</v>
      </c>
      <c r="E97" s="22">
        <v>2300</v>
      </c>
      <c r="F97" s="22">
        <v>2300</v>
      </c>
      <c r="G97" s="22">
        <v>2300</v>
      </c>
      <c r="H97" s="23">
        <f t="shared" si="16"/>
        <v>11544.860000000001</v>
      </c>
    </row>
    <row r="98" ht="30.75" customHeight="1">
      <c r="A98" s="24"/>
      <c r="B98" s="25" t="s">
        <v>17</v>
      </c>
      <c r="C98" s="22"/>
      <c r="D98" s="22"/>
      <c r="E98" s="22"/>
      <c r="F98" s="22"/>
      <c r="G98" s="22"/>
      <c r="H98" s="23">
        <f t="shared" si="16"/>
        <v>0</v>
      </c>
    </row>
    <row r="99" ht="18" customHeight="1">
      <c r="A99" s="24"/>
      <c r="B99" s="25" t="s">
        <v>18</v>
      </c>
      <c r="C99" s="22">
        <v>2344.8600000000001</v>
      </c>
      <c r="D99" s="22">
        <v>2300</v>
      </c>
      <c r="E99" s="22">
        <v>2300</v>
      </c>
      <c r="F99" s="22">
        <v>2300</v>
      </c>
      <c r="G99" s="22">
        <v>2300</v>
      </c>
      <c r="H99" s="23">
        <f t="shared" si="16"/>
        <v>11544.860000000001</v>
      </c>
    </row>
    <row r="100" ht="18" customHeight="1">
      <c r="A100" s="24"/>
      <c r="B100" s="25" t="s">
        <v>19</v>
      </c>
      <c r="C100" s="22"/>
      <c r="D100" s="22"/>
      <c r="E100" s="22"/>
      <c r="F100" s="22"/>
      <c r="G100" s="22"/>
      <c r="H100" s="23">
        <f t="shared" si="16"/>
        <v>0</v>
      </c>
    </row>
    <row r="101" ht="30.75" customHeight="1">
      <c r="A101" s="30"/>
      <c r="B101" s="25" t="s">
        <v>20</v>
      </c>
      <c r="C101" s="22"/>
      <c r="D101" s="22"/>
      <c r="E101" s="22"/>
      <c r="F101" s="22"/>
      <c r="G101" s="22"/>
      <c r="H101" s="23">
        <f t="shared" si="16"/>
        <v>0</v>
      </c>
    </row>
    <row r="102" ht="17.25" customHeight="1">
      <c r="A102" s="37" t="s">
        <v>38</v>
      </c>
      <c r="B102" s="15" t="s">
        <v>16</v>
      </c>
      <c r="C102" s="31">
        <f>SUM(C103:C106)</f>
        <v>41314.205520000003</v>
      </c>
      <c r="D102" s="31">
        <f t="shared" ref="D102:G102" si="21">SUM(D103:D106)</f>
        <v>40553.202069999999</v>
      </c>
      <c r="E102" s="31">
        <f t="shared" si="21"/>
        <v>39592.646479999996</v>
      </c>
      <c r="F102" s="11">
        <f t="shared" si="21"/>
        <v>39592.643519999998</v>
      </c>
      <c r="G102" s="11">
        <f t="shared" si="21"/>
        <v>39592.643519999998</v>
      </c>
      <c r="H102" s="32">
        <f t="shared" ref="H102:H165" si="22">SUM(C102:G102)</f>
        <v>200645.34110999998</v>
      </c>
    </row>
    <row r="103" ht="30.75" customHeight="1">
      <c r="A103" s="37"/>
      <c r="B103" s="18" t="s">
        <v>17</v>
      </c>
      <c r="C103" s="11"/>
      <c r="D103" s="11"/>
      <c r="E103" s="11"/>
      <c r="F103" s="11"/>
      <c r="G103" s="11"/>
      <c r="H103" s="16">
        <f t="shared" si="22"/>
        <v>0</v>
      </c>
    </row>
    <row r="104" ht="30.75" customHeight="1">
      <c r="A104" s="37"/>
      <c r="B104" s="18" t="s">
        <v>18</v>
      </c>
      <c r="C104" s="38">
        <f t="shared" ref="C104:C105" si="23">SUM(C109,C114,C119,C124,C129)</f>
        <v>31564.062000000002</v>
      </c>
      <c r="D104" s="31">
        <f t="shared" ref="D104:G105" si="24">SUM(D109,D114,D119,D124,D129)</f>
        <v>30468.65855</v>
      </c>
      <c r="E104" s="31">
        <f t="shared" si="24"/>
        <v>28924.702959999999</v>
      </c>
      <c r="F104" s="11">
        <f t="shared" si="24"/>
        <v>28924.700000000001</v>
      </c>
      <c r="G104" s="11">
        <f t="shared" si="24"/>
        <v>28924.700000000001</v>
      </c>
      <c r="H104" s="32">
        <f t="shared" si="22"/>
        <v>148806.82350999999</v>
      </c>
    </row>
    <row r="105" ht="17.25" customHeight="1">
      <c r="A105" s="37"/>
      <c r="B105" s="18" t="s">
        <v>19</v>
      </c>
      <c r="C105" s="31">
        <f t="shared" si="23"/>
        <v>9750.1435200000014</v>
      </c>
      <c r="D105" s="31">
        <f t="shared" si="24"/>
        <v>10084.543519999999</v>
      </c>
      <c r="E105" s="31">
        <f t="shared" si="24"/>
        <v>10667.943520000001</v>
      </c>
      <c r="F105" s="11">
        <f t="shared" si="24"/>
        <v>10667.943520000001</v>
      </c>
      <c r="G105" s="11">
        <f t="shared" si="24"/>
        <v>10667.943520000001</v>
      </c>
      <c r="H105" s="39">
        <f t="shared" si="22"/>
        <v>51838.517600000006</v>
      </c>
    </row>
    <row r="106" ht="30.75" customHeight="1">
      <c r="A106" s="37"/>
      <c r="B106" s="18" t="s">
        <v>20</v>
      </c>
      <c r="C106" s="11"/>
      <c r="D106" s="11"/>
      <c r="E106" s="11"/>
      <c r="F106" s="11"/>
      <c r="G106" s="11"/>
      <c r="H106" s="16">
        <f t="shared" si="22"/>
        <v>0</v>
      </c>
    </row>
    <row r="107" ht="19.5" customHeight="1">
      <c r="A107" s="26" t="s">
        <v>39</v>
      </c>
      <c r="B107" s="21" t="s">
        <v>16</v>
      </c>
      <c r="C107" s="22">
        <f>SUM(C108:C111)</f>
        <v>2317.9000000000001</v>
      </c>
      <c r="D107" s="22">
        <f t="shared" ref="D107:G167" si="25">SUM(D108:D111)</f>
        <v>2348.0999999999999</v>
      </c>
      <c r="E107" s="22">
        <f t="shared" si="25"/>
        <v>2348.0999999999999</v>
      </c>
      <c r="F107" s="22">
        <f t="shared" si="25"/>
        <v>2348.0999999999999</v>
      </c>
      <c r="G107" s="22">
        <f t="shared" si="25"/>
        <v>2348.0999999999999</v>
      </c>
      <c r="H107" s="23">
        <f t="shared" si="22"/>
        <v>11710.300000000001</v>
      </c>
    </row>
    <row r="108" ht="30.75" customHeight="1">
      <c r="A108" s="26"/>
      <c r="B108" s="25" t="s">
        <v>17</v>
      </c>
      <c r="C108" s="22"/>
      <c r="D108" s="22"/>
      <c r="E108" s="22"/>
      <c r="F108" s="22"/>
      <c r="G108" s="22"/>
      <c r="H108" s="23">
        <f t="shared" si="22"/>
        <v>0</v>
      </c>
    </row>
    <row r="109" ht="17.25" customHeight="1">
      <c r="A109" s="26"/>
      <c r="B109" s="25" t="s">
        <v>18</v>
      </c>
      <c r="C109" s="22">
        <v>1808</v>
      </c>
      <c r="D109" s="22">
        <v>1808</v>
      </c>
      <c r="E109" s="22">
        <v>1808</v>
      </c>
      <c r="F109" s="22">
        <v>1808</v>
      </c>
      <c r="G109" s="22">
        <v>1808</v>
      </c>
      <c r="H109" s="23">
        <f t="shared" si="22"/>
        <v>9040</v>
      </c>
    </row>
    <row r="110" ht="18" customHeight="1">
      <c r="A110" s="26"/>
      <c r="B110" s="25" t="s">
        <v>19</v>
      </c>
      <c r="C110" s="22">
        <v>509.89999999999998</v>
      </c>
      <c r="D110" s="22">
        <v>540.10000000000002</v>
      </c>
      <c r="E110" s="22">
        <v>540.10000000000002</v>
      </c>
      <c r="F110" s="22">
        <v>540.10000000000002</v>
      </c>
      <c r="G110" s="22">
        <v>540.10000000000002</v>
      </c>
      <c r="H110" s="23">
        <f t="shared" si="22"/>
        <v>2670.2999999999997</v>
      </c>
    </row>
    <row r="111" ht="30.75" customHeight="1">
      <c r="A111" s="26"/>
      <c r="B111" s="25" t="s">
        <v>20</v>
      </c>
      <c r="C111" s="22"/>
      <c r="D111" s="22"/>
      <c r="E111" s="22"/>
      <c r="F111" s="22"/>
      <c r="G111" s="22"/>
      <c r="H111" s="23">
        <f t="shared" si="22"/>
        <v>0</v>
      </c>
    </row>
    <row r="112" ht="15.75" customHeight="1">
      <c r="A112" s="26" t="s">
        <v>40</v>
      </c>
      <c r="B112" s="21" t="s">
        <v>16</v>
      </c>
      <c r="C112" s="22">
        <f>SUM(C113:C116)</f>
        <v>31563.262000000002</v>
      </c>
      <c r="D112" s="33">
        <f t="shared" si="25"/>
        <v>30734.258549999999</v>
      </c>
      <c r="E112" s="33">
        <f t="shared" si="25"/>
        <v>29788.60296</v>
      </c>
      <c r="F112" s="22">
        <f t="shared" si="25"/>
        <v>29788.600000000002</v>
      </c>
      <c r="G112" s="22">
        <f t="shared" si="25"/>
        <v>29788.600000000002</v>
      </c>
      <c r="H112" s="23">
        <f t="shared" si="22"/>
        <v>151663.32351000002</v>
      </c>
    </row>
    <row r="113" ht="30.75" customHeight="1">
      <c r="A113" s="26"/>
      <c r="B113" s="25" t="s">
        <v>17</v>
      </c>
      <c r="C113" s="22"/>
      <c r="D113" s="22"/>
      <c r="E113" s="22"/>
      <c r="F113" s="22"/>
      <c r="G113" s="22"/>
      <c r="H113" s="23">
        <f t="shared" si="22"/>
        <v>0</v>
      </c>
    </row>
    <row r="114" ht="18" customHeight="1">
      <c r="A114" s="26"/>
      <c r="B114" s="25" t="s">
        <v>18</v>
      </c>
      <c r="C114" s="40">
        <v>29413.062000000002</v>
      </c>
      <c r="D114" s="33">
        <v>28292.65855</v>
      </c>
      <c r="E114" s="33">
        <v>26759.702959999999</v>
      </c>
      <c r="F114" s="22">
        <v>26759.700000000001</v>
      </c>
      <c r="G114" s="22">
        <v>26759.700000000001</v>
      </c>
      <c r="H114" s="23">
        <f t="shared" si="22"/>
        <v>137984.82350999999</v>
      </c>
    </row>
    <row r="115" ht="18.75" customHeight="1">
      <c r="A115" s="26"/>
      <c r="B115" s="25" t="s">
        <v>19</v>
      </c>
      <c r="C115" s="22">
        <v>2150.1999999999998</v>
      </c>
      <c r="D115" s="22">
        <v>2441.5999999999999</v>
      </c>
      <c r="E115" s="22">
        <v>3028.9000000000001</v>
      </c>
      <c r="F115" s="22">
        <v>3028.9000000000001</v>
      </c>
      <c r="G115" s="22">
        <v>3028.9000000000001</v>
      </c>
      <c r="H115" s="23">
        <f t="shared" si="22"/>
        <v>13678.499999999998</v>
      </c>
    </row>
    <row r="116" ht="30.75" customHeight="1">
      <c r="A116" s="26"/>
      <c r="B116" s="25" t="s">
        <v>20</v>
      </c>
      <c r="C116" s="22"/>
      <c r="D116" s="22"/>
      <c r="E116" s="22"/>
      <c r="F116" s="22"/>
      <c r="G116" s="22"/>
      <c r="H116" s="23">
        <f t="shared" si="22"/>
        <v>0</v>
      </c>
    </row>
    <row r="117" ht="41.25" customHeight="1">
      <c r="A117" s="26" t="s">
        <v>41</v>
      </c>
      <c r="B117" s="21" t="s">
        <v>16</v>
      </c>
      <c r="C117" s="33">
        <f>SUM(C118:C121)</f>
        <v>6992.8435200000004</v>
      </c>
      <c r="D117" s="33">
        <f t="shared" si="25"/>
        <v>6992.8435200000004</v>
      </c>
      <c r="E117" s="33">
        <f t="shared" si="25"/>
        <v>6992.8435200000004</v>
      </c>
      <c r="F117" s="33">
        <f t="shared" si="25"/>
        <v>6992.8435200000004</v>
      </c>
      <c r="G117" s="33">
        <f t="shared" si="25"/>
        <v>6992.8435200000004</v>
      </c>
      <c r="H117" s="41">
        <f t="shared" si="22"/>
        <v>34964.217600000004</v>
      </c>
    </row>
    <row r="118" ht="39" customHeight="1">
      <c r="A118" s="26"/>
      <c r="B118" s="25" t="s">
        <v>17</v>
      </c>
      <c r="C118" s="22"/>
      <c r="D118" s="22"/>
      <c r="E118" s="22"/>
      <c r="F118" s="22"/>
      <c r="G118" s="22"/>
      <c r="H118" s="23">
        <f t="shared" si="22"/>
        <v>0</v>
      </c>
    </row>
    <row r="119" ht="30.75" customHeight="1">
      <c r="A119" s="26"/>
      <c r="B119" s="25" t="s">
        <v>18</v>
      </c>
      <c r="C119" s="22"/>
      <c r="D119" s="22"/>
      <c r="E119" s="22"/>
      <c r="F119" s="22"/>
      <c r="G119" s="22"/>
      <c r="H119" s="23">
        <f t="shared" si="22"/>
        <v>0</v>
      </c>
    </row>
    <row r="120" ht="42" customHeight="1">
      <c r="A120" s="26"/>
      <c r="B120" s="25" t="s">
        <v>19</v>
      </c>
      <c r="C120" s="33">
        <v>6992.8435200000004</v>
      </c>
      <c r="D120" s="33">
        <v>6992.8435200000004</v>
      </c>
      <c r="E120" s="33">
        <v>6992.8435200000004</v>
      </c>
      <c r="F120" s="33">
        <v>6992.8435200000004</v>
      </c>
      <c r="G120" s="33">
        <v>6992.8435200000004</v>
      </c>
      <c r="H120" s="41">
        <f t="shared" si="22"/>
        <v>34964.217600000004</v>
      </c>
    </row>
    <row r="121" ht="86.25" customHeight="1">
      <c r="A121" s="26"/>
      <c r="B121" s="25" t="s">
        <v>20</v>
      </c>
      <c r="C121" s="22"/>
      <c r="D121" s="22"/>
      <c r="E121" s="22"/>
      <c r="F121" s="22"/>
      <c r="G121" s="22"/>
      <c r="H121" s="23">
        <f t="shared" si="22"/>
        <v>0</v>
      </c>
    </row>
    <row r="122" ht="42.75" customHeight="1">
      <c r="A122" s="26" t="s">
        <v>42</v>
      </c>
      <c r="B122" s="21" t="s">
        <v>16</v>
      </c>
      <c r="C122" s="22">
        <f>SUM(C123:C126)</f>
        <v>440.19999999999999</v>
      </c>
      <c r="D122" s="22">
        <f t="shared" si="25"/>
        <v>478</v>
      </c>
      <c r="E122" s="22">
        <f t="shared" si="25"/>
        <v>463.10000000000002</v>
      </c>
      <c r="F122" s="22">
        <f t="shared" si="25"/>
        <v>463.10000000000002</v>
      </c>
      <c r="G122" s="22">
        <f t="shared" si="25"/>
        <v>463.10000000000002</v>
      </c>
      <c r="H122" s="23">
        <f t="shared" si="22"/>
        <v>2307.5</v>
      </c>
    </row>
    <row r="123" ht="50.25" customHeight="1">
      <c r="A123" s="26"/>
      <c r="B123" s="25" t="s">
        <v>17</v>
      </c>
      <c r="C123" s="22"/>
      <c r="D123" s="22"/>
      <c r="E123" s="22"/>
      <c r="F123" s="22"/>
      <c r="G123" s="22"/>
      <c r="H123" s="23">
        <f t="shared" si="22"/>
        <v>0</v>
      </c>
    </row>
    <row r="124" ht="35.25" customHeight="1">
      <c r="A124" s="26"/>
      <c r="B124" s="25" t="s">
        <v>18</v>
      </c>
      <c r="C124" s="22">
        <v>343</v>
      </c>
      <c r="D124" s="22">
        <v>368</v>
      </c>
      <c r="E124" s="22">
        <v>357</v>
      </c>
      <c r="F124" s="22">
        <v>357</v>
      </c>
      <c r="G124" s="22">
        <v>357</v>
      </c>
      <c r="H124" s="23">
        <f t="shared" si="22"/>
        <v>1782</v>
      </c>
    </row>
    <row r="125" ht="39" customHeight="1">
      <c r="A125" s="26"/>
      <c r="B125" s="25" t="s">
        <v>19</v>
      </c>
      <c r="C125" s="22">
        <v>97.200000000000003</v>
      </c>
      <c r="D125" s="22">
        <v>110</v>
      </c>
      <c r="E125" s="22">
        <v>106.09999999999999</v>
      </c>
      <c r="F125" s="22">
        <v>106.09999999999999</v>
      </c>
      <c r="G125" s="22">
        <v>106.09999999999999</v>
      </c>
      <c r="H125" s="23">
        <f t="shared" si="22"/>
        <v>525.5</v>
      </c>
    </row>
    <row r="126" ht="33" customHeight="1">
      <c r="A126" s="26"/>
      <c r="B126" s="25" t="s">
        <v>20</v>
      </c>
      <c r="C126" s="22"/>
      <c r="D126" s="22"/>
      <c r="E126" s="22"/>
      <c r="F126" s="22"/>
      <c r="G126" s="22"/>
      <c r="H126" s="23">
        <f t="shared" si="22"/>
        <v>0</v>
      </c>
    </row>
    <row r="127" ht="18.75" customHeight="1">
      <c r="A127" s="26" t="s">
        <v>43</v>
      </c>
      <c r="B127" s="21" t="s">
        <v>16</v>
      </c>
      <c r="C127" s="22">
        <f>SUM(C128:C131)</f>
        <v>0</v>
      </c>
      <c r="D127" s="22">
        <f t="shared" si="25"/>
        <v>0</v>
      </c>
      <c r="E127" s="22">
        <f t="shared" si="25"/>
        <v>0</v>
      </c>
      <c r="F127" s="22">
        <f t="shared" si="25"/>
        <v>0</v>
      </c>
      <c r="G127" s="22">
        <f t="shared" si="25"/>
        <v>0</v>
      </c>
      <c r="H127" s="23">
        <f t="shared" si="22"/>
        <v>0</v>
      </c>
    </row>
    <row r="128" ht="30.75" customHeight="1">
      <c r="A128" s="26"/>
      <c r="B128" s="25" t="s">
        <v>17</v>
      </c>
      <c r="C128" s="22"/>
      <c r="D128" s="22"/>
      <c r="E128" s="22"/>
      <c r="F128" s="22"/>
      <c r="G128" s="22"/>
      <c r="H128" s="23">
        <f t="shared" si="22"/>
        <v>0</v>
      </c>
    </row>
    <row r="129" ht="18" customHeight="1">
      <c r="A129" s="26"/>
      <c r="B129" s="25" t="s">
        <v>18</v>
      </c>
      <c r="C129" s="22"/>
      <c r="D129" s="22"/>
      <c r="E129" s="22"/>
      <c r="F129" s="22"/>
      <c r="G129" s="22"/>
      <c r="H129" s="23">
        <f t="shared" si="22"/>
        <v>0</v>
      </c>
    </row>
    <row r="130" ht="17.25" customHeight="1">
      <c r="A130" s="26"/>
      <c r="B130" s="25" t="s">
        <v>19</v>
      </c>
      <c r="C130" s="22"/>
      <c r="D130" s="22"/>
      <c r="E130" s="22"/>
      <c r="F130" s="22"/>
      <c r="G130" s="22"/>
      <c r="H130" s="23">
        <f t="shared" si="22"/>
        <v>0</v>
      </c>
    </row>
    <row r="131" ht="30.75" customHeight="1">
      <c r="A131" s="26"/>
      <c r="B131" s="25" t="s">
        <v>20</v>
      </c>
      <c r="C131" s="22"/>
      <c r="D131" s="22"/>
      <c r="E131" s="22"/>
      <c r="F131" s="22"/>
      <c r="G131" s="22"/>
      <c r="H131" s="23">
        <f t="shared" si="22"/>
        <v>0</v>
      </c>
    </row>
    <row r="132" ht="17.25" customHeight="1">
      <c r="A132" s="14" t="s">
        <v>44</v>
      </c>
      <c r="B132" s="15" t="s">
        <v>16</v>
      </c>
      <c r="C132" s="31">
        <f>SUM(C133:C136)</f>
        <v>544716.81808</v>
      </c>
      <c r="D132" s="31">
        <f t="shared" si="25"/>
        <v>580543.19363999995</v>
      </c>
      <c r="E132" s="31">
        <f t="shared" si="25"/>
        <v>579761.43244</v>
      </c>
      <c r="F132" s="31">
        <f t="shared" si="25"/>
        <v>579761.43244</v>
      </c>
      <c r="G132" s="31">
        <f t="shared" si="25"/>
        <v>579761.43244</v>
      </c>
      <c r="H132" s="32">
        <f t="shared" si="22"/>
        <v>2864544.3090400002</v>
      </c>
    </row>
    <row r="133" ht="30.75" customHeight="1">
      <c r="A133" s="17"/>
      <c r="B133" s="18" t="s">
        <v>17</v>
      </c>
      <c r="C133" s="31">
        <v>21990.561799999999</v>
      </c>
      <c r="D133" s="31">
        <v>21579.2196</v>
      </c>
      <c r="E133" s="31">
        <v>20797.4584</v>
      </c>
      <c r="F133" s="31">
        <v>20797.4584</v>
      </c>
      <c r="G133" s="31">
        <v>20797.4584</v>
      </c>
      <c r="H133" s="32">
        <f t="shared" si="22"/>
        <v>105962.1566</v>
      </c>
    </row>
    <row r="134" ht="31.5" customHeight="1">
      <c r="A134" s="17"/>
      <c r="B134" s="18" t="s">
        <v>18</v>
      </c>
      <c r="C134" s="31">
        <v>522726.25627999997</v>
      </c>
      <c r="D134" s="31">
        <v>558963.97404</v>
      </c>
      <c r="E134" s="31">
        <v>558963.97404</v>
      </c>
      <c r="F134" s="31">
        <v>558963.97404</v>
      </c>
      <c r="G134" s="31">
        <v>558963.97404</v>
      </c>
      <c r="H134" s="32">
        <f t="shared" si="22"/>
        <v>2758582.1524400003</v>
      </c>
    </row>
    <row r="135" ht="16.5" customHeight="1">
      <c r="A135" s="17"/>
      <c r="B135" s="18" t="s">
        <v>19</v>
      </c>
      <c r="C135" s="11"/>
      <c r="D135" s="11"/>
      <c r="E135" s="11"/>
      <c r="F135" s="11"/>
      <c r="G135" s="11"/>
      <c r="H135" s="16">
        <f t="shared" si="22"/>
        <v>0</v>
      </c>
    </row>
    <row r="136" ht="30.75" customHeight="1">
      <c r="A136" s="19"/>
      <c r="B136" s="18" t="s">
        <v>20</v>
      </c>
      <c r="C136" s="11"/>
      <c r="D136" s="11"/>
      <c r="E136" s="11"/>
      <c r="F136" s="11"/>
      <c r="G136" s="11"/>
      <c r="H136" s="16">
        <f t="shared" si="22"/>
        <v>0</v>
      </c>
    </row>
    <row r="137" ht="18" customHeight="1">
      <c r="A137" s="14" t="s">
        <v>45</v>
      </c>
      <c r="B137" s="15" t="s">
        <v>16</v>
      </c>
      <c r="C137" s="11">
        <f>SUM(C138:C141)</f>
        <v>28708.299999999999</v>
      </c>
      <c r="D137" s="11">
        <f t="shared" si="25"/>
        <v>28708.299999999999</v>
      </c>
      <c r="E137" s="11">
        <f t="shared" si="25"/>
        <v>28708.299999999999</v>
      </c>
      <c r="F137" s="11">
        <f t="shared" si="25"/>
        <v>28708.299999999999</v>
      </c>
      <c r="G137" s="11">
        <f t="shared" si="25"/>
        <v>28708.299999999999</v>
      </c>
      <c r="H137" s="16">
        <f t="shared" si="22"/>
        <v>143541.5</v>
      </c>
    </row>
    <row r="138" ht="30.75" customHeight="1">
      <c r="A138" s="17"/>
      <c r="B138" s="18" t="s">
        <v>17</v>
      </c>
      <c r="C138" s="11"/>
      <c r="D138" s="11"/>
      <c r="E138" s="11"/>
      <c r="F138" s="11"/>
      <c r="G138" s="11"/>
      <c r="H138" s="16">
        <f t="shared" si="22"/>
        <v>0</v>
      </c>
    </row>
    <row r="139" ht="30.75" customHeight="1">
      <c r="A139" s="17"/>
      <c r="B139" s="18" t="s">
        <v>18</v>
      </c>
      <c r="C139" s="11">
        <v>28708.299999999999</v>
      </c>
      <c r="D139" s="11">
        <v>28708.299999999999</v>
      </c>
      <c r="E139" s="11">
        <v>28708.299999999999</v>
      </c>
      <c r="F139" s="11">
        <v>28708.299999999999</v>
      </c>
      <c r="G139" s="11">
        <v>28708.299999999999</v>
      </c>
      <c r="H139" s="16">
        <f t="shared" si="22"/>
        <v>143541.5</v>
      </c>
    </row>
    <row r="140" ht="17.25" customHeight="1">
      <c r="A140" s="17"/>
      <c r="B140" s="18" t="s">
        <v>19</v>
      </c>
      <c r="C140" s="11"/>
      <c r="D140" s="11"/>
      <c r="E140" s="11"/>
      <c r="F140" s="11"/>
      <c r="G140" s="11"/>
      <c r="H140" s="16">
        <f t="shared" si="22"/>
        <v>0</v>
      </c>
    </row>
    <row r="141" ht="30.75" customHeight="1">
      <c r="A141" s="19"/>
      <c r="B141" s="18" t="s">
        <v>20</v>
      </c>
      <c r="C141" s="11"/>
      <c r="D141" s="11"/>
      <c r="E141" s="11"/>
      <c r="F141" s="11"/>
      <c r="G141" s="11"/>
      <c r="H141" s="16">
        <f t="shared" si="22"/>
        <v>0</v>
      </c>
    </row>
    <row r="142" ht="18.75" customHeight="1">
      <c r="A142" s="20" t="s">
        <v>46</v>
      </c>
      <c r="B142" s="21" t="s">
        <v>16</v>
      </c>
      <c r="C142" s="22">
        <f>SUM(C143:C146)</f>
        <v>556</v>
      </c>
      <c r="D142" s="22">
        <f t="shared" si="25"/>
        <v>556</v>
      </c>
      <c r="E142" s="22">
        <f t="shared" si="25"/>
        <v>556</v>
      </c>
      <c r="F142" s="22">
        <f t="shared" si="25"/>
        <v>556</v>
      </c>
      <c r="G142" s="22">
        <f t="shared" si="25"/>
        <v>556</v>
      </c>
      <c r="H142" s="23">
        <f t="shared" si="22"/>
        <v>2780</v>
      </c>
    </row>
    <row r="143" ht="30.75" customHeight="1">
      <c r="A143" s="24"/>
      <c r="B143" s="25" t="s">
        <v>17</v>
      </c>
      <c r="C143" s="22"/>
      <c r="D143" s="22"/>
      <c r="E143" s="22"/>
      <c r="F143" s="22"/>
      <c r="G143" s="22"/>
      <c r="H143" s="23">
        <f t="shared" si="22"/>
        <v>0</v>
      </c>
    </row>
    <row r="144" ht="16.5" customHeight="1">
      <c r="A144" s="24"/>
      <c r="B144" s="25" t="s">
        <v>18</v>
      </c>
      <c r="C144" s="22">
        <v>556</v>
      </c>
      <c r="D144" s="22">
        <v>556</v>
      </c>
      <c r="E144" s="22">
        <v>556</v>
      </c>
      <c r="F144" s="22">
        <v>556</v>
      </c>
      <c r="G144" s="22">
        <v>556</v>
      </c>
      <c r="H144" s="23">
        <f t="shared" si="22"/>
        <v>2780</v>
      </c>
    </row>
    <row r="145" ht="17.25" customHeight="1">
      <c r="A145" s="24"/>
      <c r="B145" s="25" t="s">
        <v>19</v>
      </c>
      <c r="C145" s="22"/>
      <c r="D145" s="22"/>
      <c r="E145" s="22"/>
      <c r="F145" s="22"/>
      <c r="G145" s="22"/>
      <c r="H145" s="23">
        <f t="shared" si="22"/>
        <v>0</v>
      </c>
    </row>
    <row r="146" ht="30.75" customHeight="1">
      <c r="A146" s="30"/>
      <c r="B146" s="25" t="s">
        <v>20</v>
      </c>
      <c r="C146" s="22"/>
      <c r="D146" s="22"/>
      <c r="E146" s="22"/>
      <c r="F146" s="22"/>
      <c r="G146" s="22"/>
      <c r="H146" s="23">
        <f t="shared" si="22"/>
        <v>0</v>
      </c>
    </row>
    <row r="147" ht="19.5" customHeight="1">
      <c r="A147" s="20" t="s">
        <v>47</v>
      </c>
      <c r="B147" s="21" t="s">
        <v>16</v>
      </c>
      <c r="C147" s="22">
        <f>SUM(C148:C151)</f>
        <v>28152.299999999999</v>
      </c>
      <c r="D147" s="22">
        <f t="shared" si="25"/>
        <v>28152.299999999999</v>
      </c>
      <c r="E147" s="22">
        <f t="shared" si="25"/>
        <v>28152.299999999999</v>
      </c>
      <c r="F147" s="22">
        <f t="shared" si="25"/>
        <v>28152.299999999999</v>
      </c>
      <c r="G147" s="22">
        <f t="shared" si="25"/>
        <v>28152.299999999999</v>
      </c>
      <c r="H147" s="23">
        <f t="shared" si="22"/>
        <v>140761.5</v>
      </c>
    </row>
    <row r="148" ht="30.75" customHeight="1">
      <c r="A148" s="24"/>
      <c r="B148" s="25" t="s">
        <v>17</v>
      </c>
      <c r="C148" s="22"/>
      <c r="D148" s="22"/>
      <c r="E148" s="22"/>
      <c r="F148" s="22"/>
      <c r="G148" s="22"/>
      <c r="H148" s="23">
        <f t="shared" si="22"/>
        <v>0</v>
      </c>
    </row>
    <row r="149" ht="26.25" customHeight="1">
      <c r="A149" s="24"/>
      <c r="B149" s="25" t="s">
        <v>18</v>
      </c>
      <c r="C149" s="22">
        <v>28152.299999999999</v>
      </c>
      <c r="D149" s="22">
        <v>28152.299999999999</v>
      </c>
      <c r="E149" s="22">
        <v>28152.299999999999</v>
      </c>
      <c r="F149" s="22">
        <v>28152.299999999999</v>
      </c>
      <c r="G149" s="22">
        <v>28152.299999999999</v>
      </c>
      <c r="H149" s="23">
        <f t="shared" si="22"/>
        <v>140761.5</v>
      </c>
    </row>
    <row r="150" ht="28.5" customHeight="1">
      <c r="A150" s="24"/>
      <c r="B150" s="25" t="s">
        <v>19</v>
      </c>
      <c r="C150" s="22"/>
      <c r="D150" s="22"/>
      <c r="E150" s="22"/>
      <c r="F150" s="22"/>
      <c r="G150" s="22"/>
      <c r="H150" s="23">
        <f t="shared" si="22"/>
        <v>0</v>
      </c>
    </row>
    <row r="151" ht="37.5" customHeight="1">
      <c r="A151" s="30"/>
      <c r="B151" s="25" t="s">
        <v>20</v>
      </c>
      <c r="C151" s="22"/>
      <c r="D151" s="22"/>
      <c r="E151" s="22"/>
      <c r="F151" s="22"/>
      <c r="G151" s="22"/>
      <c r="H151" s="23">
        <f t="shared" si="22"/>
        <v>0</v>
      </c>
    </row>
    <row r="152" ht="16.5" customHeight="1">
      <c r="A152" s="37" t="s">
        <v>48</v>
      </c>
      <c r="B152" s="15" t="s">
        <v>16</v>
      </c>
      <c r="C152" s="11">
        <f>SUM(C153:C156)</f>
        <v>63877.799999999996</v>
      </c>
      <c r="D152" s="11">
        <f t="shared" si="25"/>
        <v>35242.900000000001</v>
      </c>
      <c r="E152" s="11">
        <f t="shared" si="25"/>
        <v>30837.599999999999</v>
      </c>
      <c r="F152" s="11">
        <f t="shared" si="25"/>
        <v>30837.599999999999</v>
      </c>
      <c r="G152" s="11">
        <f t="shared" si="25"/>
        <v>30837.599999999999</v>
      </c>
      <c r="H152" s="16">
        <f t="shared" si="22"/>
        <v>191633.5</v>
      </c>
    </row>
    <row r="153" ht="30.75" customHeight="1">
      <c r="A153" s="37"/>
      <c r="B153" s="18" t="s">
        <v>17</v>
      </c>
      <c r="C153" s="31">
        <v>9345.4934400000002</v>
      </c>
      <c r="D153" s="11">
        <v>4405.3999999999996</v>
      </c>
      <c r="E153" s="11">
        <v>4405.3999999999996</v>
      </c>
      <c r="F153" s="11">
        <v>4405.3999999999996</v>
      </c>
      <c r="G153" s="11">
        <v>4405.3999999999996</v>
      </c>
      <c r="H153" s="16">
        <f t="shared" si="22"/>
        <v>26967.093440000004</v>
      </c>
    </row>
    <row r="154" ht="31.5" customHeight="1">
      <c r="A154" s="37"/>
      <c r="B154" s="18" t="s">
        <v>18</v>
      </c>
      <c r="C154" s="31">
        <v>54532.306559999997</v>
      </c>
      <c r="D154" s="11">
        <v>30837.5</v>
      </c>
      <c r="E154" s="11">
        <v>26432.200000000001</v>
      </c>
      <c r="F154" s="11">
        <v>26432.200000000001</v>
      </c>
      <c r="G154" s="11">
        <v>26432.200000000001</v>
      </c>
      <c r="H154" s="16">
        <f t="shared" si="22"/>
        <v>164666.40656</v>
      </c>
    </row>
    <row r="155" ht="18" customHeight="1">
      <c r="A155" s="37"/>
      <c r="B155" s="18" t="s">
        <v>19</v>
      </c>
      <c r="C155" s="11"/>
      <c r="D155" s="11"/>
      <c r="E155" s="11"/>
      <c r="F155" s="11"/>
      <c r="G155" s="11"/>
      <c r="H155" s="16">
        <f t="shared" si="22"/>
        <v>0</v>
      </c>
    </row>
    <row r="156" ht="30.75" customHeight="1">
      <c r="A156" s="37"/>
      <c r="B156" s="18" t="s">
        <v>20</v>
      </c>
      <c r="C156" s="11"/>
      <c r="D156" s="11"/>
      <c r="E156" s="11"/>
      <c r="F156" s="11"/>
      <c r="G156" s="11"/>
      <c r="H156" s="16">
        <f t="shared" si="22"/>
        <v>0</v>
      </c>
    </row>
    <row r="157" ht="15.75" customHeight="1">
      <c r="A157" s="14" t="s">
        <v>49</v>
      </c>
      <c r="B157" s="15" t="s">
        <v>16</v>
      </c>
      <c r="C157" s="11">
        <f>SUM(C158:C161)</f>
        <v>47908</v>
      </c>
      <c r="D157" s="11">
        <f t="shared" si="25"/>
        <v>48606.599999999999</v>
      </c>
      <c r="E157" s="11">
        <f t="shared" si="25"/>
        <v>49307</v>
      </c>
      <c r="F157" s="11">
        <f t="shared" si="25"/>
        <v>49307</v>
      </c>
      <c r="G157" s="11">
        <f t="shared" si="25"/>
        <v>49307</v>
      </c>
      <c r="H157" s="16">
        <f t="shared" si="22"/>
        <v>244435.60000000001</v>
      </c>
    </row>
    <row r="158" ht="30.75" customHeight="1">
      <c r="A158" s="17"/>
      <c r="B158" s="18" t="s">
        <v>17</v>
      </c>
      <c r="C158" s="11"/>
      <c r="D158" s="11"/>
      <c r="E158" s="11"/>
      <c r="F158" s="11"/>
      <c r="G158" s="11"/>
      <c r="H158" s="16">
        <f t="shared" si="22"/>
        <v>0</v>
      </c>
    </row>
    <row r="159" ht="33.75" customHeight="1">
      <c r="A159" s="17"/>
      <c r="B159" s="18" t="s">
        <v>18</v>
      </c>
      <c r="C159" s="11">
        <v>47908</v>
      </c>
      <c r="D159" s="11">
        <v>48606.599999999999</v>
      </c>
      <c r="E159" s="11">
        <v>49307</v>
      </c>
      <c r="F159" s="11">
        <v>49307</v>
      </c>
      <c r="G159" s="11">
        <v>49307</v>
      </c>
      <c r="H159" s="16">
        <f t="shared" si="22"/>
        <v>244435.60000000001</v>
      </c>
    </row>
    <row r="160" ht="16.5" customHeight="1">
      <c r="A160" s="17"/>
      <c r="B160" s="18" t="s">
        <v>19</v>
      </c>
      <c r="C160" s="11"/>
      <c r="D160" s="11"/>
      <c r="E160" s="11"/>
      <c r="F160" s="11"/>
      <c r="G160" s="11"/>
      <c r="H160" s="16">
        <f t="shared" si="22"/>
        <v>0</v>
      </c>
    </row>
    <row r="161" ht="30.75" customHeight="1">
      <c r="A161" s="19"/>
      <c r="B161" s="18" t="s">
        <v>20</v>
      </c>
      <c r="C161" s="11"/>
      <c r="D161" s="11"/>
      <c r="E161" s="11"/>
      <c r="F161" s="11"/>
      <c r="G161" s="11"/>
      <c r="H161" s="16">
        <f t="shared" si="22"/>
        <v>0</v>
      </c>
    </row>
    <row r="162" ht="19.5" customHeight="1">
      <c r="A162" s="14" t="s">
        <v>50</v>
      </c>
      <c r="B162" s="15" t="s">
        <v>16</v>
      </c>
      <c r="C162" s="11">
        <f>SUM(C163:C166)</f>
        <v>0</v>
      </c>
      <c r="D162" s="11">
        <f t="shared" si="25"/>
        <v>0</v>
      </c>
      <c r="E162" s="11">
        <f t="shared" si="25"/>
        <v>0</v>
      </c>
      <c r="F162" s="11">
        <f t="shared" si="25"/>
        <v>0</v>
      </c>
      <c r="G162" s="11">
        <f t="shared" si="25"/>
        <v>0</v>
      </c>
      <c r="H162" s="16">
        <f t="shared" si="22"/>
        <v>0</v>
      </c>
    </row>
    <row r="163" ht="30.75" customHeight="1">
      <c r="A163" s="17"/>
      <c r="B163" s="18" t="s">
        <v>17</v>
      </c>
      <c r="C163" s="11"/>
      <c r="D163" s="11"/>
      <c r="E163" s="11"/>
      <c r="F163" s="11"/>
      <c r="G163" s="11"/>
      <c r="H163" s="16">
        <f t="shared" si="22"/>
        <v>0</v>
      </c>
    </row>
    <row r="164" ht="32.25" customHeight="1">
      <c r="A164" s="17"/>
      <c r="B164" s="18" t="s">
        <v>18</v>
      </c>
      <c r="C164" s="11"/>
      <c r="D164" s="11"/>
      <c r="E164" s="11"/>
      <c r="F164" s="11"/>
      <c r="G164" s="11"/>
      <c r="H164" s="16">
        <f t="shared" si="22"/>
        <v>0</v>
      </c>
    </row>
    <row r="165" ht="18.75" customHeight="1">
      <c r="A165" s="17"/>
      <c r="B165" s="18" t="s">
        <v>19</v>
      </c>
      <c r="C165" s="11"/>
      <c r="D165" s="11"/>
      <c r="E165" s="11"/>
      <c r="F165" s="11"/>
      <c r="G165" s="11"/>
      <c r="H165" s="16">
        <f t="shared" si="22"/>
        <v>0</v>
      </c>
    </row>
    <row r="166" ht="30.75" customHeight="1">
      <c r="A166" s="19"/>
      <c r="B166" s="18" t="s">
        <v>20</v>
      </c>
      <c r="C166" s="11"/>
      <c r="D166" s="11"/>
      <c r="E166" s="11"/>
      <c r="F166" s="11"/>
      <c r="G166" s="11"/>
      <c r="H166" s="16">
        <f t="shared" ref="H166:H221" si="26">SUM(C166:G166)</f>
        <v>0</v>
      </c>
    </row>
    <row r="167" ht="18" customHeight="1">
      <c r="A167" s="14" t="s">
        <v>51</v>
      </c>
      <c r="B167" s="15" t="s">
        <v>16</v>
      </c>
      <c r="C167" s="11">
        <v>54739.199999999997</v>
      </c>
      <c r="D167" s="11">
        <f t="shared" si="25"/>
        <v>56987.900000000001</v>
      </c>
      <c r="E167" s="11">
        <f t="shared" si="25"/>
        <v>59295.599999999999</v>
      </c>
      <c r="F167" s="11">
        <f t="shared" si="25"/>
        <v>59295.599999999999</v>
      </c>
      <c r="G167" s="11">
        <f t="shared" si="25"/>
        <v>59295.599999999999</v>
      </c>
      <c r="H167" s="16">
        <f t="shared" si="26"/>
        <v>289613.90000000002</v>
      </c>
    </row>
    <row r="168" ht="30.75" customHeight="1">
      <c r="A168" s="17"/>
      <c r="B168" s="18" t="s">
        <v>17</v>
      </c>
      <c r="C168" s="11"/>
      <c r="D168" s="11"/>
      <c r="E168" s="11"/>
      <c r="F168" s="11"/>
      <c r="G168" s="11"/>
      <c r="H168" s="16">
        <f t="shared" si="26"/>
        <v>0</v>
      </c>
    </row>
    <row r="169" ht="32.25" customHeight="1">
      <c r="A169" s="17"/>
      <c r="B169" s="18" t="s">
        <v>18</v>
      </c>
      <c r="C169" s="11"/>
      <c r="D169" s="11"/>
      <c r="E169" s="11"/>
      <c r="F169" s="11"/>
      <c r="G169" s="11"/>
      <c r="H169" s="16">
        <f t="shared" si="26"/>
        <v>0</v>
      </c>
    </row>
    <row r="170" ht="15.75" customHeight="1">
      <c r="A170" s="17"/>
      <c r="B170" s="18" t="s">
        <v>19</v>
      </c>
      <c r="C170" s="11">
        <v>54738.800000000003</v>
      </c>
      <c r="D170" s="11">
        <v>56987.900000000001</v>
      </c>
      <c r="E170" s="11">
        <v>59295.599999999999</v>
      </c>
      <c r="F170" s="11">
        <v>59295.599999999999</v>
      </c>
      <c r="G170" s="11">
        <v>59295.599999999999</v>
      </c>
      <c r="H170" s="16">
        <f t="shared" si="26"/>
        <v>289613.5</v>
      </c>
    </row>
    <row r="171" ht="30.75" customHeight="1">
      <c r="A171" s="19"/>
      <c r="B171" s="18" t="s">
        <v>20</v>
      </c>
      <c r="C171" s="11"/>
      <c r="D171" s="11"/>
      <c r="E171" s="11"/>
      <c r="F171" s="11"/>
      <c r="G171" s="11"/>
      <c r="H171" s="16">
        <f t="shared" si="26"/>
        <v>0</v>
      </c>
    </row>
    <row r="172" ht="30.75" customHeight="1">
      <c r="A172" s="14" t="s">
        <v>52</v>
      </c>
      <c r="B172" s="15" t="s">
        <v>16</v>
      </c>
      <c r="C172" s="31">
        <f>C173+C174+C175</f>
        <v>65481.59822</v>
      </c>
      <c r="D172" s="31">
        <f t="shared" ref="D172:G172" si="27">D173+D174+D175</f>
        <v>29313.105109999997</v>
      </c>
      <c r="E172" s="31">
        <f t="shared" si="27"/>
        <v>28956.421900000001</v>
      </c>
      <c r="F172" s="31">
        <f t="shared" si="27"/>
        <v>28956.421900000001</v>
      </c>
      <c r="G172" s="31">
        <f t="shared" si="27"/>
        <v>28956.421900000001</v>
      </c>
      <c r="H172" s="32">
        <f t="shared" si="26"/>
        <v>181663.96902999998</v>
      </c>
    </row>
    <row r="173" ht="30.75" customHeight="1">
      <c r="A173" s="17"/>
      <c r="B173" s="18" t="s">
        <v>17</v>
      </c>
      <c r="C173" s="31">
        <v>2609.3382000000001</v>
      </c>
      <c r="D173" s="31">
        <v>2552.1804000000002</v>
      </c>
      <c r="E173" s="31">
        <v>2474.8416000000002</v>
      </c>
      <c r="F173" s="31">
        <v>2474.8416000000002</v>
      </c>
      <c r="G173" s="31">
        <v>2474.8416000000002</v>
      </c>
      <c r="H173" s="32">
        <f t="shared" si="26"/>
        <v>12586.0434</v>
      </c>
    </row>
    <row r="174" ht="30.75" customHeight="1">
      <c r="A174" s="17"/>
      <c r="B174" s="18" t="s">
        <v>18</v>
      </c>
      <c r="C174" s="31">
        <v>50707.781719999999</v>
      </c>
      <c r="D174" s="31">
        <v>14342.467409999999</v>
      </c>
      <c r="E174" s="42">
        <v>14063.123</v>
      </c>
      <c r="F174" s="42">
        <v>14063.123</v>
      </c>
      <c r="G174" s="42">
        <v>14063.123</v>
      </c>
      <c r="H174" s="32">
        <f t="shared" si="26"/>
        <v>107239.61812999999</v>
      </c>
    </row>
    <row r="175" ht="30.75" customHeight="1">
      <c r="A175" s="17"/>
      <c r="B175" s="18" t="s">
        <v>19</v>
      </c>
      <c r="C175" s="31">
        <v>12164.478300000001</v>
      </c>
      <c r="D175" s="31">
        <v>12418.4573</v>
      </c>
      <c r="E175" s="31">
        <v>12418.4573</v>
      </c>
      <c r="F175" s="31">
        <v>12418.4573</v>
      </c>
      <c r="G175" s="31">
        <v>12418.4573</v>
      </c>
      <c r="H175" s="32">
        <f t="shared" si="26"/>
        <v>61838.307500000003</v>
      </c>
    </row>
    <row r="176" ht="30.75" customHeight="1">
      <c r="A176" s="19"/>
      <c r="B176" s="18" t="s">
        <v>20</v>
      </c>
      <c r="C176" s="11"/>
      <c r="D176" s="11"/>
      <c r="E176" s="11"/>
      <c r="F176" s="11"/>
      <c r="G176" s="11"/>
      <c r="H176" s="16"/>
    </row>
    <row r="177" ht="17.25" customHeight="1">
      <c r="A177" s="14" t="s">
        <v>53</v>
      </c>
      <c r="B177" s="15" t="s">
        <v>16</v>
      </c>
      <c r="C177" s="11">
        <f>SUM(C178:C181)</f>
        <v>4472.1999999999998</v>
      </c>
      <c r="D177" s="11">
        <f t="shared" ref="D177:G207" si="28">SUM(D178:D181)</f>
        <v>0</v>
      </c>
      <c r="E177" s="11">
        <f t="shared" si="28"/>
        <v>0</v>
      </c>
      <c r="F177" s="11">
        <f t="shared" si="28"/>
        <v>0</v>
      </c>
      <c r="G177" s="11">
        <f t="shared" si="28"/>
        <v>0</v>
      </c>
      <c r="H177" s="16">
        <f t="shared" si="26"/>
        <v>4472.1999999999998</v>
      </c>
    </row>
    <row r="178" ht="30.75" customHeight="1">
      <c r="A178" s="17"/>
      <c r="B178" s="18" t="s">
        <v>17</v>
      </c>
      <c r="C178" s="11"/>
      <c r="D178" s="11"/>
      <c r="E178" s="11"/>
      <c r="F178" s="11"/>
      <c r="G178" s="11"/>
      <c r="H178" s="16">
        <f t="shared" si="26"/>
        <v>0</v>
      </c>
    </row>
    <row r="179" ht="30.75" customHeight="1">
      <c r="A179" s="17"/>
      <c r="B179" s="18" t="s">
        <v>18</v>
      </c>
      <c r="C179" s="11">
        <f t="shared" ref="C179:C180" si="29">C184</f>
        <v>4427.3999999999996</v>
      </c>
      <c r="D179" s="11"/>
      <c r="E179" s="11"/>
      <c r="F179" s="11"/>
      <c r="G179" s="11"/>
      <c r="H179" s="16">
        <f t="shared" si="26"/>
        <v>4427.3999999999996</v>
      </c>
    </row>
    <row r="180" ht="18" customHeight="1">
      <c r="A180" s="17"/>
      <c r="B180" s="18" t="s">
        <v>19</v>
      </c>
      <c r="C180" s="11">
        <f t="shared" si="29"/>
        <v>44.799999999999997</v>
      </c>
      <c r="D180" s="11"/>
      <c r="E180" s="11"/>
      <c r="F180" s="11"/>
      <c r="G180" s="11"/>
      <c r="H180" s="16">
        <f t="shared" si="26"/>
        <v>44.799999999999997</v>
      </c>
    </row>
    <row r="181" ht="30.75" customHeight="1">
      <c r="A181" s="19"/>
      <c r="B181" s="18" t="s">
        <v>20</v>
      </c>
      <c r="C181" s="11"/>
      <c r="D181" s="11"/>
      <c r="E181" s="11"/>
      <c r="F181" s="11"/>
      <c r="G181" s="11"/>
      <c r="H181" s="16">
        <f t="shared" si="26"/>
        <v>0</v>
      </c>
    </row>
    <row r="182" ht="30.75" customHeight="1">
      <c r="A182" s="20" t="s">
        <v>54</v>
      </c>
      <c r="B182" s="21" t="s">
        <v>16</v>
      </c>
      <c r="C182" s="11">
        <f>SUM(C183:C186)</f>
        <v>4472.1999999999998</v>
      </c>
      <c r="D182" s="11">
        <f t="shared" si="28"/>
        <v>0</v>
      </c>
      <c r="E182" s="11">
        <f t="shared" si="28"/>
        <v>0</v>
      </c>
      <c r="F182" s="11">
        <f t="shared" si="28"/>
        <v>0</v>
      </c>
      <c r="G182" s="11">
        <f t="shared" si="28"/>
        <v>0</v>
      </c>
      <c r="H182" s="16">
        <f t="shared" si="26"/>
        <v>4472.1999999999998</v>
      </c>
    </row>
    <row r="183" ht="39" customHeight="1">
      <c r="A183" s="24"/>
      <c r="B183" s="25" t="s">
        <v>17</v>
      </c>
      <c r="C183" s="22"/>
      <c r="D183" s="11"/>
      <c r="E183" s="11"/>
      <c r="F183" s="11"/>
      <c r="G183" s="11"/>
      <c r="H183" s="16">
        <f t="shared" si="26"/>
        <v>0</v>
      </c>
    </row>
    <row r="184" ht="30.75" customHeight="1">
      <c r="A184" s="24"/>
      <c r="B184" s="25" t="s">
        <v>18</v>
      </c>
      <c r="C184" s="43">
        <v>4427.3999999999996</v>
      </c>
      <c r="D184" s="11"/>
      <c r="E184" s="11"/>
      <c r="F184" s="11"/>
      <c r="G184" s="11"/>
      <c r="H184" s="16">
        <f t="shared" si="26"/>
        <v>4427.3999999999996</v>
      </c>
    </row>
    <row r="185" ht="30.75" customHeight="1">
      <c r="A185" s="24"/>
      <c r="B185" s="25" t="s">
        <v>19</v>
      </c>
      <c r="C185" s="44">
        <v>44.799999999999997</v>
      </c>
      <c r="D185" s="11"/>
      <c r="E185" s="11"/>
      <c r="F185" s="11"/>
      <c r="G185" s="11"/>
      <c r="H185" s="16">
        <f t="shared" si="26"/>
        <v>44.799999999999997</v>
      </c>
    </row>
    <row r="186" ht="59.25" customHeight="1">
      <c r="A186" s="30"/>
      <c r="B186" s="25" t="s">
        <v>20</v>
      </c>
      <c r="C186" s="11"/>
      <c r="D186" s="11"/>
      <c r="E186" s="11"/>
      <c r="F186" s="11"/>
      <c r="G186" s="11"/>
      <c r="H186" s="16">
        <f t="shared" si="26"/>
        <v>0</v>
      </c>
    </row>
    <row r="187" ht="19.5" customHeight="1">
      <c r="A187" s="14" t="s">
        <v>55</v>
      </c>
      <c r="B187" s="15" t="s">
        <v>16</v>
      </c>
      <c r="C187" s="11">
        <f>SUM(C188:C191)</f>
        <v>2955.5999999999999</v>
      </c>
      <c r="D187" s="11">
        <f t="shared" si="28"/>
        <v>0</v>
      </c>
      <c r="E187" s="11">
        <f t="shared" si="28"/>
        <v>0</v>
      </c>
      <c r="F187" s="11">
        <f t="shared" si="28"/>
        <v>0</v>
      </c>
      <c r="G187" s="11">
        <f t="shared" si="28"/>
        <v>0</v>
      </c>
      <c r="H187" s="16">
        <f t="shared" si="26"/>
        <v>2955.5999999999999</v>
      </c>
    </row>
    <row r="188" ht="33" customHeight="1">
      <c r="A188" s="17"/>
      <c r="B188" s="18" t="s">
        <v>17</v>
      </c>
      <c r="C188" s="11"/>
      <c r="D188" s="11"/>
      <c r="E188" s="11"/>
      <c r="F188" s="11"/>
      <c r="G188" s="11"/>
      <c r="H188" s="16">
        <f t="shared" si="26"/>
        <v>0</v>
      </c>
    </row>
    <row r="189" ht="32.25" customHeight="1">
      <c r="A189" s="17"/>
      <c r="B189" s="18" t="s">
        <v>18</v>
      </c>
      <c r="C189" s="11">
        <f t="shared" ref="C189:C190" si="30">C194</f>
        <v>2925.9000000000001</v>
      </c>
      <c r="D189" s="11"/>
      <c r="E189" s="11"/>
      <c r="F189" s="11"/>
      <c r="G189" s="11"/>
      <c r="H189" s="16">
        <f t="shared" si="26"/>
        <v>2925.9000000000001</v>
      </c>
    </row>
    <row r="190" ht="18.75" customHeight="1">
      <c r="A190" s="17"/>
      <c r="B190" s="18" t="s">
        <v>19</v>
      </c>
      <c r="C190" s="11">
        <f t="shared" si="30"/>
        <v>29.699999999999999</v>
      </c>
      <c r="D190" s="11"/>
      <c r="E190" s="11"/>
      <c r="F190" s="11"/>
      <c r="G190" s="11"/>
      <c r="H190" s="16">
        <f t="shared" si="26"/>
        <v>29.699999999999999</v>
      </c>
    </row>
    <row r="191" ht="31.5" customHeight="1">
      <c r="A191" s="19"/>
      <c r="B191" s="18" t="s">
        <v>20</v>
      </c>
      <c r="C191" s="11"/>
      <c r="D191" s="11"/>
      <c r="E191" s="11"/>
      <c r="F191" s="11"/>
      <c r="G191" s="11"/>
      <c r="H191" s="16">
        <f t="shared" si="26"/>
        <v>0</v>
      </c>
    </row>
    <row r="192" ht="31.5" customHeight="1">
      <c r="A192" s="26" t="s">
        <v>56</v>
      </c>
      <c r="B192" s="21" t="s">
        <v>16</v>
      </c>
      <c r="C192" s="22">
        <f>SUM(C193:C196)</f>
        <v>2955.5999999999999</v>
      </c>
      <c r="D192" s="22">
        <f t="shared" si="28"/>
        <v>0</v>
      </c>
      <c r="E192" s="22">
        <f t="shared" si="28"/>
        <v>0</v>
      </c>
      <c r="F192" s="22">
        <f t="shared" si="28"/>
        <v>0</v>
      </c>
      <c r="G192" s="22">
        <f t="shared" si="28"/>
        <v>0</v>
      </c>
      <c r="H192" s="23">
        <f t="shared" si="26"/>
        <v>2955.5999999999999</v>
      </c>
    </row>
    <row r="193" ht="31.5" customHeight="1">
      <c r="A193" s="26"/>
      <c r="B193" s="25" t="s">
        <v>17</v>
      </c>
      <c r="C193" s="22"/>
      <c r="D193" s="22"/>
      <c r="E193" s="22"/>
      <c r="F193" s="22"/>
      <c r="G193" s="22"/>
      <c r="H193" s="23">
        <f t="shared" si="26"/>
        <v>0</v>
      </c>
    </row>
    <row r="194" ht="21" customHeight="1">
      <c r="A194" s="26"/>
      <c r="B194" s="25" t="s">
        <v>18</v>
      </c>
      <c r="C194" s="44">
        <v>2925.9000000000001</v>
      </c>
      <c r="D194" s="22"/>
      <c r="E194" s="22"/>
      <c r="F194" s="22"/>
      <c r="G194" s="22"/>
      <c r="H194" s="23">
        <f t="shared" si="26"/>
        <v>2925.9000000000001</v>
      </c>
    </row>
    <row r="195" ht="23.25" customHeight="1">
      <c r="A195" s="26"/>
      <c r="B195" s="25" t="s">
        <v>19</v>
      </c>
      <c r="C195" s="44">
        <f>27.8+1.9</f>
        <v>29.699999999999999</v>
      </c>
      <c r="D195" s="22"/>
      <c r="E195" s="22"/>
      <c r="F195" s="22"/>
      <c r="G195" s="22"/>
      <c r="H195" s="23">
        <f t="shared" si="26"/>
        <v>29.699999999999999</v>
      </c>
    </row>
    <row r="196" ht="35.25" customHeight="1">
      <c r="A196" s="26"/>
      <c r="B196" s="25" t="s">
        <v>20</v>
      </c>
      <c r="C196" s="22"/>
      <c r="D196" s="22"/>
      <c r="E196" s="22"/>
      <c r="F196" s="22"/>
      <c r="G196" s="22"/>
      <c r="H196" s="23">
        <f t="shared" si="26"/>
        <v>0</v>
      </c>
    </row>
    <row r="197" ht="18.75" customHeight="1">
      <c r="A197" s="14" t="s">
        <v>57</v>
      </c>
      <c r="B197" s="15" t="s">
        <v>16</v>
      </c>
      <c r="C197" s="11">
        <f>SUM(C198:C201)</f>
        <v>3513.7999999999997</v>
      </c>
      <c r="D197" s="11">
        <f t="shared" si="28"/>
        <v>0</v>
      </c>
      <c r="E197" s="11">
        <f t="shared" si="28"/>
        <v>0</v>
      </c>
      <c r="F197" s="11">
        <f t="shared" si="28"/>
        <v>0</v>
      </c>
      <c r="G197" s="11">
        <f t="shared" si="28"/>
        <v>0</v>
      </c>
      <c r="H197" s="16">
        <f t="shared" si="26"/>
        <v>3513.7999999999997</v>
      </c>
    </row>
    <row r="198" ht="31.5" customHeight="1">
      <c r="A198" s="17"/>
      <c r="B198" s="18" t="s">
        <v>17</v>
      </c>
      <c r="C198" s="11"/>
      <c r="D198" s="11"/>
      <c r="E198" s="11"/>
      <c r="F198" s="11"/>
      <c r="G198" s="11"/>
      <c r="H198" s="16">
        <f t="shared" si="26"/>
        <v>0</v>
      </c>
    </row>
    <row r="199" ht="31.5" customHeight="1">
      <c r="A199" s="17"/>
      <c r="B199" s="18" t="s">
        <v>18</v>
      </c>
      <c r="C199" s="11">
        <f t="shared" ref="C199:C200" si="31">C204</f>
        <v>3478.5999999999999</v>
      </c>
      <c r="D199" s="11"/>
      <c r="E199" s="11"/>
      <c r="F199" s="11"/>
      <c r="G199" s="11"/>
      <c r="H199" s="16">
        <f t="shared" si="26"/>
        <v>3478.5999999999999</v>
      </c>
    </row>
    <row r="200" ht="18.75" customHeight="1">
      <c r="A200" s="17"/>
      <c r="B200" s="18" t="s">
        <v>19</v>
      </c>
      <c r="C200" s="11">
        <f t="shared" si="31"/>
        <v>35.200000000000003</v>
      </c>
      <c r="D200" s="11"/>
      <c r="E200" s="11"/>
      <c r="F200" s="11"/>
      <c r="G200" s="11"/>
      <c r="H200" s="16">
        <f t="shared" si="26"/>
        <v>35.200000000000003</v>
      </c>
    </row>
    <row r="201" ht="31.5" customHeight="1">
      <c r="A201" s="19"/>
      <c r="B201" s="18" t="s">
        <v>20</v>
      </c>
      <c r="C201" s="11"/>
      <c r="D201" s="11"/>
      <c r="E201" s="11"/>
      <c r="F201" s="11"/>
      <c r="G201" s="11"/>
      <c r="H201" s="16">
        <f t="shared" si="26"/>
        <v>0</v>
      </c>
    </row>
    <row r="202" ht="18.75" customHeight="1">
      <c r="A202" s="26" t="s">
        <v>58</v>
      </c>
      <c r="B202" s="21" t="s">
        <v>16</v>
      </c>
      <c r="C202" s="22">
        <f>SUM(C203:C206)</f>
        <v>3513.7999999999997</v>
      </c>
      <c r="D202" s="22">
        <f t="shared" si="28"/>
        <v>0</v>
      </c>
      <c r="E202" s="22">
        <f t="shared" si="28"/>
        <v>0</v>
      </c>
      <c r="F202" s="22">
        <f t="shared" si="28"/>
        <v>0</v>
      </c>
      <c r="G202" s="22">
        <f t="shared" si="28"/>
        <v>0</v>
      </c>
      <c r="H202" s="23">
        <f t="shared" si="26"/>
        <v>3513.7999999999997</v>
      </c>
    </row>
    <row r="203" ht="31.5" customHeight="1">
      <c r="A203" s="26"/>
      <c r="B203" s="25" t="s">
        <v>17</v>
      </c>
      <c r="C203" s="22"/>
      <c r="D203" s="22"/>
      <c r="E203" s="22"/>
      <c r="F203" s="22"/>
      <c r="G203" s="22"/>
      <c r="H203" s="23">
        <f t="shared" si="26"/>
        <v>0</v>
      </c>
    </row>
    <row r="204" ht="18.75" customHeight="1">
      <c r="A204" s="26"/>
      <c r="B204" s="25" t="s">
        <v>18</v>
      </c>
      <c r="C204" s="43">
        <v>3478.5999999999999</v>
      </c>
      <c r="D204" s="22"/>
      <c r="E204" s="22"/>
      <c r="F204" s="22"/>
      <c r="G204" s="22"/>
      <c r="H204" s="23">
        <f t="shared" si="26"/>
        <v>3478.5999999999999</v>
      </c>
    </row>
    <row r="205" ht="18.75" customHeight="1">
      <c r="A205" s="26"/>
      <c r="B205" s="25" t="s">
        <v>19</v>
      </c>
      <c r="C205" s="44">
        <v>35.200000000000003</v>
      </c>
      <c r="D205" s="22"/>
      <c r="E205" s="22"/>
      <c r="F205" s="22"/>
      <c r="G205" s="22"/>
      <c r="H205" s="23">
        <f t="shared" si="26"/>
        <v>35.200000000000003</v>
      </c>
    </row>
    <row r="206" ht="31.5" customHeight="1">
      <c r="A206" s="26"/>
      <c r="B206" s="25" t="s">
        <v>20</v>
      </c>
      <c r="C206" s="22"/>
      <c r="D206" s="22"/>
      <c r="E206" s="22"/>
      <c r="F206" s="22"/>
      <c r="G206" s="22"/>
      <c r="H206" s="23">
        <f t="shared" si="26"/>
        <v>0</v>
      </c>
    </row>
    <row r="207" ht="25.5" customHeight="1">
      <c r="A207" s="14" t="s">
        <v>59</v>
      </c>
      <c r="B207" s="15" t="s">
        <v>16</v>
      </c>
      <c r="C207" s="11">
        <f>SUM(C208:C211)</f>
        <v>2893.1999999999998</v>
      </c>
      <c r="D207" s="11">
        <f t="shared" si="28"/>
        <v>2893.1999999999998</v>
      </c>
      <c r="E207" s="11">
        <f t="shared" si="28"/>
        <v>2926.4000000000001</v>
      </c>
      <c r="F207" s="11">
        <f t="shared" si="28"/>
        <v>2892.6999999999998</v>
      </c>
      <c r="G207" s="11">
        <f t="shared" si="28"/>
        <v>2892.6999999999998</v>
      </c>
      <c r="H207" s="16">
        <f t="shared" si="26"/>
        <v>14498.200000000001</v>
      </c>
    </row>
    <row r="208" ht="31.5" customHeight="1">
      <c r="A208" s="17"/>
      <c r="B208" s="18" t="s">
        <v>17</v>
      </c>
      <c r="C208" s="11"/>
      <c r="D208" s="11"/>
      <c r="E208" s="11"/>
      <c r="F208" s="11"/>
      <c r="G208" s="11"/>
      <c r="H208" s="16">
        <f t="shared" si="26"/>
        <v>0</v>
      </c>
    </row>
    <row r="209" ht="30" customHeight="1">
      <c r="A209" s="17"/>
      <c r="B209" s="18" t="s">
        <v>18</v>
      </c>
      <c r="C209" s="11">
        <f>C214</f>
        <v>2893.1999999999998</v>
      </c>
      <c r="D209" s="11">
        <f t="shared" ref="D209:G209" si="32">D214</f>
        <v>2893.1999999999998</v>
      </c>
      <c r="E209" s="11">
        <f t="shared" si="32"/>
        <v>2926.4000000000001</v>
      </c>
      <c r="F209" s="11">
        <f t="shared" si="32"/>
        <v>2892.6999999999998</v>
      </c>
      <c r="G209" s="11">
        <f t="shared" si="32"/>
        <v>2892.6999999999998</v>
      </c>
      <c r="H209" s="16">
        <f t="shared" si="26"/>
        <v>14498.200000000001</v>
      </c>
    </row>
    <row r="210" ht="21" customHeight="1">
      <c r="A210" s="17"/>
      <c r="B210" s="18" t="s">
        <v>19</v>
      </c>
      <c r="C210" s="11"/>
      <c r="D210" s="11"/>
      <c r="E210" s="11"/>
      <c r="F210" s="11"/>
      <c r="G210" s="11"/>
      <c r="H210" s="16">
        <f t="shared" si="26"/>
        <v>0</v>
      </c>
    </row>
    <row r="211" ht="36.75" customHeight="1">
      <c r="A211" s="19"/>
      <c r="B211" s="18" t="s">
        <v>20</v>
      </c>
      <c r="C211" s="11"/>
      <c r="D211" s="11"/>
      <c r="E211" s="11"/>
      <c r="F211" s="11"/>
      <c r="G211" s="11"/>
      <c r="H211" s="16">
        <f t="shared" si="26"/>
        <v>0</v>
      </c>
    </row>
    <row r="212" ht="15.75" customHeight="1">
      <c r="A212" s="20" t="s">
        <v>60</v>
      </c>
      <c r="B212" s="21" t="s">
        <v>16</v>
      </c>
      <c r="C212" s="22">
        <f>SUM(C213:C216)</f>
        <v>2893.1999999999998</v>
      </c>
      <c r="D212" s="22">
        <f>SUM(D213:D216)</f>
        <v>2893.1999999999998</v>
      </c>
      <c r="E212" s="22">
        <f>SUM(E213:E216)</f>
        <v>2926.4000000000001</v>
      </c>
      <c r="F212" s="22">
        <f>SUM(F213:F216)</f>
        <v>2892.6999999999998</v>
      </c>
      <c r="G212" s="22">
        <f>SUM(G213:G216)</f>
        <v>2892.6999999999998</v>
      </c>
      <c r="H212" s="23">
        <f t="shared" si="26"/>
        <v>14498.200000000001</v>
      </c>
    </row>
    <row r="213" ht="33" customHeight="1">
      <c r="A213" s="24"/>
      <c r="B213" s="25" t="s">
        <v>17</v>
      </c>
      <c r="C213" s="22"/>
      <c r="D213" s="22"/>
      <c r="E213" s="22"/>
      <c r="F213" s="22"/>
      <c r="G213" s="22"/>
      <c r="H213" s="23">
        <f t="shared" si="26"/>
        <v>0</v>
      </c>
    </row>
    <row r="214" ht="17.25" customHeight="1">
      <c r="A214" s="24"/>
      <c r="B214" s="25" t="s">
        <v>18</v>
      </c>
      <c r="C214" s="43">
        <v>2893.1999999999998</v>
      </c>
      <c r="D214" s="43">
        <v>2893.1999999999998</v>
      </c>
      <c r="E214" s="43">
        <v>2926.4000000000001</v>
      </c>
      <c r="F214" s="43">
        <v>2892.6999999999998</v>
      </c>
      <c r="G214" s="43">
        <v>2892.6999999999998</v>
      </c>
      <c r="H214" s="23">
        <f t="shared" si="26"/>
        <v>14498.200000000001</v>
      </c>
    </row>
    <row r="215" ht="18" customHeight="1">
      <c r="A215" s="24"/>
      <c r="B215" s="25" t="s">
        <v>19</v>
      </c>
      <c r="C215" s="22"/>
      <c r="D215" s="22"/>
      <c r="E215" s="22"/>
      <c r="F215" s="22"/>
      <c r="G215" s="22"/>
      <c r="H215" s="23">
        <f t="shared" si="26"/>
        <v>0</v>
      </c>
    </row>
    <row r="216" ht="58.5" customHeight="1">
      <c r="A216" s="24"/>
      <c r="B216" s="45" t="s">
        <v>20</v>
      </c>
      <c r="C216" s="46"/>
      <c r="D216" s="46"/>
      <c r="E216" s="46"/>
      <c r="F216" s="46"/>
      <c r="G216" s="46"/>
      <c r="H216" s="47">
        <f t="shared" si="26"/>
        <v>0</v>
      </c>
    </row>
    <row r="217" ht="22.5" customHeight="1">
      <c r="A217" s="48"/>
      <c r="B217" s="49" t="s">
        <v>61</v>
      </c>
      <c r="C217" s="50">
        <f t="shared" ref="C217:G220" si="33">SUM(C12,C32,C62,C77,C102,C132,C137,C152,C157,C162,C167,C177,C187,C197,C207+C172)</f>
        <v>1345329.5060000001</v>
      </c>
      <c r="D217" s="50">
        <f t="shared" si="33"/>
        <v>1377858.5</v>
      </c>
      <c r="E217" s="50">
        <f t="shared" si="33"/>
        <v>1291543.2000000004</v>
      </c>
      <c r="F217" s="51">
        <f t="shared" si="33"/>
        <v>1274795.53786</v>
      </c>
      <c r="G217" s="51">
        <f t="shared" si="33"/>
        <v>1274795.53786</v>
      </c>
      <c r="H217" s="52">
        <f t="shared" si="26"/>
        <v>6564322.2817200013</v>
      </c>
    </row>
    <row r="218" ht="33.75" customHeight="1">
      <c r="A218" s="53"/>
      <c r="B218" s="18" t="s">
        <v>17</v>
      </c>
      <c r="C218" s="11">
        <f t="shared" si="33"/>
        <v>33945.39344</v>
      </c>
      <c r="D218" s="11">
        <f t="shared" ref="D218:G218" si="34">SUM(D13,D33,D63,D78,D103,D133,D138,D153,D158,D163,D168,D178,D188,D198,D208+D173)</f>
        <v>28536.799999999999</v>
      </c>
      <c r="E218" s="11">
        <f t="shared" si="34"/>
        <v>27677.699999999997</v>
      </c>
      <c r="F218" s="11">
        <f t="shared" si="34"/>
        <v>27677.699999999997</v>
      </c>
      <c r="G218" s="11">
        <f t="shared" si="34"/>
        <v>27677.699999999997</v>
      </c>
      <c r="H218" s="54">
        <f t="shared" si="26"/>
        <v>145515.29343999998</v>
      </c>
    </row>
    <row r="219" ht="30" customHeight="1">
      <c r="A219" s="53"/>
      <c r="B219" s="18" t="s">
        <v>18</v>
      </c>
      <c r="C219" s="55">
        <f t="shared" si="33"/>
        <v>768129.50656000001</v>
      </c>
      <c r="D219" s="42">
        <f t="shared" si="33"/>
        <v>838413.14000000001</v>
      </c>
      <c r="E219" s="42">
        <f t="shared" si="33"/>
        <v>727397.94000000006</v>
      </c>
      <c r="F219" s="38">
        <f t="shared" si="33"/>
        <v>727364.23703999992</v>
      </c>
      <c r="G219" s="38">
        <f t="shared" si="33"/>
        <v>727364.23703999992</v>
      </c>
      <c r="H219" s="56">
        <f t="shared" si="26"/>
        <v>3788669.0606400003</v>
      </c>
    </row>
    <row r="220" ht="14.25" customHeight="1">
      <c r="A220" s="53"/>
      <c r="B220" s="18" t="s">
        <v>19</v>
      </c>
      <c r="C220" s="42">
        <f t="shared" si="33"/>
        <v>543254.20599999989</v>
      </c>
      <c r="D220" s="42">
        <f t="shared" ref="D220:G220" si="35">SUM(D15,D35,D65,D80,D105,D135,D140,D155,D160,D165,D170,D180,D190,D200,D210+D175)</f>
        <v>510908.56000000006</v>
      </c>
      <c r="E220" s="42">
        <f t="shared" si="35"/>
        <v>536467.56000000006</v>
      </c>
      <c r="F220" s="31">
        <f t="shared" si="35"/>
        <v>519753.60082000005</v>
      </c>
      <c r="G220" s="31">
        <f t="shared" si="35"/>
        <v>519753.60082000005</v>
      </c>
      <c r="H220" s="56">
        <f t="shared" si="26"/>
        <v>2630137.52764</v>
      </c>
    </row>
    <row r="221" ht="30">
      <c r="A221" s="57"/>
      <c r="B221" s="58" t="s">
        <v>20</v>
      </c>
      <c r="C221" s="59"/>
      <c r="D221" s="59"/>
      <c r="E221" s="59"/>
      <c r="F221" s="59"/>
      <c r="G221" s="59"/>
      <c r="H221" s="60">
        <f t="shared" si="26"/>
        <v>0</v>
      </c>
    </row>
  </sheetData>
  <mergeCells count="52">
    <mergeCell ref="E1:H1"/>
    <mergeCell ref="E2:H2"/>
    <mergeCell ref="A4:H4"/>
    <mergeCell ref="A5:H5"/>
    <mergeCell ref="A6:H6"/>
    <mergeCell ref="A7:H7"/>
    <mergeCell ref="A9:A10"/>
    <mergeCell ref="B9:B10"/>
    <mergeCell ref="C9:G9"/>
    <mergeCell ref="H9:H10"/>
    <mergeCell ref="A12:A16"/>
    <mergeCell ref="A17:A21"/>
    <mergeCell ref="A22:A26"/>
    <mergeCell ref="A27:A31"/>
    <mergeCell ref="A32:A36"/>
    <mergeCell ref="A37:A41"/>
    <mergeCell ref="A42:A46"/>
    <mergeCell ref="A47:A51"/>
    <mergeCell ref="A52:A56"/>
    <mergeCell ref="A57:A61"/>
    <mergeCell ref="A62:A66"/>
    <mergeCell ref="A67:A71"/>
    <mergeCell ref="A72:A76"/>
    <mergeCell ref="A77:A81"/>
    <mergeCell ref="A82:A86"/>
    <mergeCell ref="A87:A91"/>
    <mergeCell ref="A92:A96"/>
    <mergeCell ref="A97:A101"/>
    <mergeCell ref="A102:A106"/>
    <mergeCell ref="A107:A111"/>
    <mergeCell ref="A112:A116"/>
    <mergeCell ref="A117:A121"/>
    <mergeCell ref="A122:A126"/>
    <mergeCell ref="A127:A131"/>
    <mergeCell ref="A132:A136"/>
    <mergeCell ref="A137:A141"/>
    <mergeCell ref="A142:A146"/>
    <mergeCell ref="A147:A151"/>
    <mergeCell ref="A152:A156"/>
    <mergeCell ref="A157:A161"/>
    <mergeCell ref="A162:A166"/>
    <mergeCell ref="A167:A171"/>
    <mergeCell ref="A172:A176"/>
    <mergeCell ref="A177:A181"/>
    <mergeCell ref="A182:A186"/>
    <mergeCell ref="A187:A191"/>
    <mergeCell ref="A192:A196"/>
    <mergeCell ref="A197:A201"/>
    <mergeCell ref="A202:A206"/>
    <mergeCell ref="A207:A211"/>
    <mergeCell ref="A212:A216"/>
    <mergeCell ref="A217:A221"/>
  </mergeCells>
  <printOptions headings="0" gridLines="0"/>
  <pageMargins left="0.31496062992125984" right="0.31496062992125984" top="0.35433070866141736" bottom="0.35433070866141736" header="0.11811023622047245" footer="0.11811023622047245"/>
  <pageSetup paperSize="9" scale="67" firstPageNumber="4294967295" fitToWidth="1" fitToHeight="5" pageOrder="downThenOver" orientation="portrait" usePrinterDefaults="1" blackAndWhite="0" draft="0" cellComments="none" useFirstPageNumber="0" errors="displayed" horizontalDpi="600" verticalDpi="600" copies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Р7-Офис/7.0.2.5</Application>
  <Company/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revision>1</cp:revision>
  <dcterms:created xsi:type="dcterms:W3CDTF">2015-06-05T18:19:34Z</dcterms:created>
  <dcterms:modified xsi:type="dcterms:W3CDTF">2024-04-15T13:58:49Z</dcterms:modified>
</cp:coreProperties>
</file>